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worksheets/sheet44.xml" ContentType="application/vnd.openxmlformats-officedocument.spreadsheetml.worksheet+xml"/>
  <Override PartName="/xl/worksheets/sheet1.xml" ContentType="application/vnd.openxmlformats-officedocument.spreadsheetml.worksheet+xml"/>
  <Override PartName="/xl/worksheets/sheet45.xml" ContentType="application/vnd.openxmlformats-officedocument.spreadsheetml.worksheet+xml"/>
  <Override PartName="/xl/worksheets/sheet2.xml" ContentType="application/vnd.openxmlformats-officedocument.spreadsheetml.worksheet+xml"/>
  <Override PartName="/xl/worksheets/sheet46.xml" ContentType="application/vnd.openxmlformats-officedocument.spreadsheetml.worksheet+xml"/>
  <Override PartName="/xl/worksheets/sheet3.xml" ContentType="application/vnd.openxmlformats-officedocument.spreadsheetml.worksheet+xml"/>
  <Override PartName="/xl/worksheets/sheet4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48.xml" ContentType="application/vnd.openxmlformats-officedocument.spreadsheetml.worksheet+xml"/>
  <Override PartName="/xl/worksheets/sheet6.xml" ContentType="application/vnd.openxmlformats-officedocument.spreadsheetml.worksheet+xml"/>
  <Override PartName="/xl/worksheets/sheet4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44.xml.rels" ContentType="application/vnd.openxmlformats-package.relationships+xml"/>
  <Override PartName="/xl/worksheets/_rels/sheet1.xml.rels" ContentType="application/vnd.openxmlformats-package.relationships+xml"/>
  <Override PartName="/xl/worksheets/_rels/sheet45.xml.rels" ContentType="application/vnd.openxmlformats-package.relationships+xml"/>
  <Override PartName="/xl/worksheets/_rels/sheet2.xml.rels" ContentType="application/vnd.openxmlformats-package.relationships+xml"/>
  <Override PartName="/xl/worksheets/_rels/sheet46.xml.rels" ContentType="application/vnd.openxmlformats-package.relationships+xml"/>
  <Override PartName="/xl/worksheets/_rels/sheet3.xml.rels" ContentType="application/vnd.openxmlformats-package.relationships+xml"/>
  <Override PartName="/xl/worksheets/_rels/sheet47.xml.rels" ContentType="application/vnd.openxmlformats-package.relationships+xml"/>
  <Override PartName="/xl/worksheets/_rels/sheet4.xml.rels" ContentType="application/vnd.openxmlformats-package.relationships+xml"/>
  <Override PartName="/xl/worksheets/_rels/sheet48.xml.rels" ContentType="application/vnd.openxmlformats-package.relationships+xml"/>
  <Override PartName="/xl/worksheets/_rels/sheet5.xml.rels" ContentType="application/vnd.openxmlformats-package.relationships+xml"/>
  <Override PartName="/xl/worksheets/_rels/sheet49.xml.rels" ContentType="application/vnd.openxmlformats-package.relationships+xml"/>
  <Override PartName="/xl/worksheets/_rels/sheet6.xml.rels" ContentType="application/vnd.openxmlformats-package.relationships+xml"/>
  <Override PartName="/xl/worksheets/_rels/sheet7.xml.rels" ContentType="application/vnd.openxmlformats-package.relationships+xml"/>
  <Override PartName="/xl/worksheets/_rels/sheet20.xml.rels" ContentType="application/vnd.openxmlformats-package.relationships+xml"/>
  <Override PartName="/xl/worksheets/_rels/sheet8.xml.rels" ContentType="application/vnd.openxmlformats-package.relationships+xml"/>
  <Override PartName="/xl/worksheets/_rels/sheet21.xml.rels" ContentType="application/vnd.openxmlformats-package.relationships+xml"/>
  <Override PartName="/xl/worksheets/_rels/sheet9.xml.rels" ContentType="application/vnd.openxmlformats-package.relationships+xml"/>
  <Override PartName="/xl/worksheets/_rels/sheet22.xml.rels" ContentType="application/vnd.openxmlformats-package.relationships+xml"/>
  <Override PartName="/xl/worksheets/_rels/sheet10.xml.rels" ContentType="application/vnd.openxmlformats-package.relationships+xml"/>
  <Override PartName="/xl/worksheets/_rels/sheet11.xml.rels" ContentType="application/vnd.openxmlformats-package.relationships+xml"/>
  <Override PartName="/xl/worksheets/_rels/sheet12.xml.rels" ContentType="application/vnd.openxmlformats-package.relationships+xml"/>
  <Override PartName="/xl/worksheets/_rels/sheet13.xml.rels" ContentType="application/vnd.openxmlformats-package.relationships+xml"/>
  <Override PartName="/xl/worksheets/_rels/sheet14.xml.rels" ContentType="application/vnd.openxmlformats-package.relationships+xml"/>
  <Override PartName="/xl/worksheets/_rels/sheet15.xml.rels" ContentType="application/vnd.openxmlformats-package.relationships+xml"/>
  <Override PartName="/xl/worksheets/_rels/sheet17.xml.rels" ContentType="application/vnd.openxmlformats-package.relationships+xml"/>
  <Override PartName="/xl/worksheets/_rels/sheet18.xml.rels" ContentType="application/vnd.openxmlformats-package.relationships+xml"/>
  <Override PartName="/xl/worksheets/_rels/sheet19.xml.rels" ContentType="application/vnd.openxmlformats-package.relationships+xml"/>
  <Override PartName="/xl/worksheets/_rels/sheet23.xml.rels" ContentType="application/vnd.openxmlformats-package.relationships+xml"/>
  <Override PartName="/xl/worksheets/_rels/sheet24.xml.rels" ContentType="application/vnd.openxmlformats-package.relationships+xml"/>
  <Override PartName="/xl/worksheets/_rels/sheet25.xml.rels" ContentType="application/vnd.openxmlformats-package.relationships+xml"/>
  <Override PartName="/xl/worksheets/_rels/sheet26.xml.rels" ContentType="application/vnd.openxmlformats-package.relationships+xml"/>
  <Override PartName="/xl/worksheets/_rels/sheet27.xml.rels" ContentType="application/vnd.openxmlformats-package.relationships+xml"/>
  <Override PartName="/xl/worksheets/_rels/sheet28.xml.rels" ContentType="application/vnd.openxmlformats-package.relationships+xml"/>
  <Override PartName="/xl/worksheets/_rels/sheet29.xml.rels" ContentType="application/vnd.openxmlformats-package.relationships+xml"/>
  <Override PartName="/xl/worksheets/_rels/sheet30.xml.rels" ContentType="application/vnd.openxmlformats-package.relationships+xml"/>
  <Override PartName="/xl/worksheets/_rels/sheet31.xml.rels" ContentType="application/vnd.openxmlformats-package.relationships+xml"/>
  <Override PartName="/xl/worksheets/_rels/sheet32.xml.rels" ContentType="application/vnd.openxmlformats-package.relationships+xml"/>
  <Override PartName="/xl/worksheets/_rels/sheet33.xml.rels" ContentType="application/vnd.openxmlformats-package.relationships+xml"/>
  <Override PartName="/xl/worksheets/_rels/sheet34.xml.rels" ContentType="application/vnd.openxmlformats-package.relationships+xml"/>
  <Override PartName="/xl/worksheets/_rels/sheet35.xml.rels" ContentType="application/vnd.openxmlformats-package.relationships+xml"/>
  <Override PartName="/xl/worksheets/_rels/sheet36.xml.rels" ContentType="application/vnd.openxmlformats-package.relationships+xml"/>
  <Override PartName="/xl/worksheets/_rels/sheet37.xml.rels" ContentType="application/vnd.openxmlformats-package.relationships+xml"/>
  <Override PartName="/xl/worksheets/_rels/sheet38.xml.rels" ContentType="application/vnd.openxmlformats-package.relationships+xml"/>
  <Override PartName="/xl/worksheets/_rels/sheet39.xml.rels" ContentType="application/vnd.openxmlformats-package.relationships+xml"/>
  <Override PartName="/xl/worksheets/_rels/sheet40.xml.rels" ContentType="application/vnd.openxmlformats-package.relationships+xml"/>
  <Override PartName="/xl/worksheets/_rels/sheet41.xml.rels" ContentType="application/vnd.openxmlformats-package.relationships+xml"/>
  <Override PartName="/xl/worksheets/_rels/sheet42.xml.rels" ContentType="application/vnd.openxmlformats-package.relationships+xml"/>
  <Override PartName="/xl/worksheets/_rels/sheet43.xml.rels" ContentType="application/vnd.openxmlformats-package.relationships+xml"/>
  <Override PartName="/xl/worksheets/_rels/sheet50.xml.rels" ContentType="application/vnd.openxmlformats-package.relationships+xml"/>
  <Override PartName="/xl/worksheets/_rels/sheet51.xml.rels" ContentType="application/vnd.openxmlformats-package.relationships+xml"/>
  <Override PartName="/xl/worksheets/_rels/sheet52.xml.rels" ContentType="application/vnd.openxmlformats-package.relationships+xml"/>
  <Override PartName="/xl/worksheets/_rels/sheet53.xml.rels" ContentType="application/vnd.openxmlformats-package.relationships+xml"/>
  <Override PartName="/xl/worksheets/_rels/sheet54.xml.rels" ContentType="application/vnd.openxmlformats-package.relationships+xml"/>
  <Override PartName="/xl/worksheets/_rels/sheet55.xml.rels" ContentType="application/vnd.openxmlformats-package.relationships+xml"/>
  <Override PartName="/xl/worksheets/_rels/sheet57.xml.rels" ContentType="application/vnd.openxmlformats-package.relationships+xml"/>
  <Override PartName="/xl/worksheets/_rels/sheet58.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media/image1.jpeg" ContentType="image/jpeg"/>
  <Override PartName="/xl/drawings/drawing53.xml" ContentType="application/vnd.openxmlformats-officedocument.drawing+xml"/>
  <Override PartName="/xl/drawings/drawing1.xml" ContentType="application/vnd.openxmlformats-officedocument.drawing+xml"/>
  <Override PartName="/xl/drawings/drawing66.xml" ContentType="application/vnd.openxmlformats-officedocument.drawing+xml"/>
  <Override PartName="/xl/drawings/vmlDrawing1.vml" ContentType="application/vnd.openxmlformats-officedocument.vmlDrawing"/>
  <Override PartName="/xl/drawings/drawing54.xml" ContentType="application/vnd.openxmlformats-officedocument.drawing+xml"/>
  <Override PartName="/xl/drawings/drawing2.xml" ContentType="application/vnd.openxmlformats-officedocument.drawing+xml"/>
  <Override PartName="/xl/drawings/vmlDrawing3.vml" ContentType="application/vnd.openxmlformats-officedocument.vmlDrawing"/>
  <Override PartName="/xl/drawings/drawing11.xml" ContentType="application/vnd.openxmlformats-officedocument.drawing+xml"/>
  <Override PartName="/xl/drawings/drawing3.xml" ContentType="application/vnd.openxmlformats-officedocument.drawing+xml"/>
  <Override PartName="/xl/drawings/drawing55.xml" ContentType="application/vnd.openxmlformats-officedocument.drawing+xml"/>
  <Override PartName="/xl/drawings/drawing4.xml" ContentType="application/vnd.openxmlformats-officedocument.drawing+xml"/>
  <Override PartName="/xl/drawings/drawing56.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12.xml" ContentType="application/vnd.openxmlformats-officedocument.drawing+xml"/>
  <Override PartName="/xl/drawings/vmlDrawing4.vml" ContentType="application/vnd.openxmlformats-officedocument.vmlDrawing"/>
  <Override PartName="/xl/drawings/drawing13.xml" ContentType="application/vnd.openxmlformats-officedocument.drawing+xml"/>
  <Override PartName="/xl/drawings/vmlDrawing5.vml" ContentType="application/vnd.openxmlformats-officedocument.vmlDrawing"/>
  <Override PartName="/xl/drawings/drawing14.xml" ContentType="application/vnd.openxmlformats-officedocument.drawing+xml"/>
  <Override PartName="/xl/drawings/vmlDrawing2.vml" ContentType="application/vnd.openxmlformats-officedocument.vmlDrawing"/>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_rels/drawing1.xml.rels" ContentType="application/vnd.openxmlformats-package.relationships+xml"/>
  <Override PartName="/xl/ctrlProps/ctrlProps7.xml" ContentType="application/vnd.ms-excel.controlproperties+xml"/>
  <Override PartName="/xl/ctrlProps/ctrlProps8.xml" ContentType="application/vnd.ms-excel.controlproperties+xml"/>
  <Override PartName="/xl/ctrlProps/ctrlProps9.xml" ContentType="application/vnd.ms-excel.controlproperties+xml"/>
  <Override PartName="/xl/ctrlProps/ctrlProps57.xml" ContentType="application/vnd.ms-excel.controlproperties+xml"/>
  <Override PartName="/xl/ctrlProps/ctrlProps67.xml" ContentType="application/vnd.ms-excel.controlproperties+xml"/>
  <Override PartName="/xl/ctrlProps/ctrlProps10.xml" ContentType="application/vnd.ms-excel.controlproperties+xml"/>
  <Override PartName="/xl/ctrlProps/ctrlProps15.xml" ContentType="application/vnd.ms-excel.controlproperties+xml"/>
  <Override PartName="/xl/ctrlProps/ctrlProps33.xml" ContentType="application/vnd.ms-excel.controlproperties+xml"/>
  <Override PartName="/xl/ctrlProps/ctrlProps58.xml" ContentType="application/vnd.ms-excel.controlproperties+xml"/>
  <Override PartName="/xl/ctrlProps/ctrlProps59.xml" ContentType="application/vnd.ms-excel.controlproperties+xml"/>
  <Override PartName="/xl/ctrlProps/ctrlProps60.xml" ContentType="application/vnd.ms-excel.controlpropertie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_rels/item1.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27"/>
  </bookViews>
  <sheets>
    <sheet name="Index" sheetId="1" state="visible" r:id="rId3"/>
    <sheet name="GeneralInfo" sheetId="2" state="visible" r:id="rId4"/>
    <sheet name="Declaration" sheetId="3" state="visible" r:id="rId5"/>
    <sheet name="Summary" sheetId="4" state="visible" r:id="rId6"/>
    <sheet name="Shareholding Pattern" sheetId="5" state="visible" r:id="rId7"/>
    <sheet name="IndHUF" sheetId="6" state="hidden" r:id="rId8"/>
    <sheet name="SBO" sheetId="7" state="visible" r:id="rId9"/>
    <sheet name="CGAndSG" sheetId="8" state="hidden" r:id="rId10"/>
    <sheet name="Banks" sheetId="9" state="hidden" r:id="rId11"/>
    <sheet name="OtherIND" sheetId="10" state="hidden" r:id="rId12"/>
    <sheet name="Individuals" sheetId="11" state="hidden" r:id="rId13"/>
    <sheet name="Government" sheetId="12" state="hidden" r:id="rId14"/>
    <sheet name="Institutions" sheetId="13" state="hidden" r:id="rId15"/>
    <sheet name="FPIPromoter" sheetId="14" state="hidden" r:id="rId16"/>
    <sheet name="OtherForeign" sheetId="15" state="hidden" r:id="rId17"/>
    <sheet name="Taxonomy" sheetId="16" state="hidden" r:id="rId18"/>
    <sheet name="MutuaFund" sheetId="17" state="hidden" r:id="rId19"/>
    <sheet name="VentureCap" sheetId="18" state="hidden" r:id="rId20"/>
    <sheet name="AIF" sheetId="19" state="hidden" r:id="rId21"/>
    <sheet name="FVC" sheetId="20" state="hidden" r:id="rId22"/>
    <sheet name="FPI_Insti" sheetId="21" state="hidden" r:id="rId23"/>
    <sheet name="Bank_Insti" sheetId="22" state="hidden" r:id="rId24"/>
    <sheet name="Insurance" sheetId="23" state="hidden" r:id="rId25"/>
    <sheet name="Bodies Corporate" sheetId="24" state="hidden" r:id="rId26"/>
    <sheet name="Foreign Companies" sheetId="25" state="hidden" r:id="rId27"/>
    <sheet name="Foreign Nationals" sheetId="26" state="hidden" r:id="rId28"/>
    <sheet name="Non Resident Indians (NRIs)" sheetId="27" state="hidden" r:id="rId29"/>
    <sheet name="Investor Education" sheetId="28" state="visible" r:id="rId30"/>
    <sheet name="Trusts where any person" sheetId="29" state="hidden" r:id="rId31"/>
    <sheet name="Relatives of promoters" sheetId="30" state="hidden" r:id="rId32"/>
    <sheet name="Key Managerial Personnel" sheetId="31" state="hidden" r:id="rId33"/>
    <sheet name="Directors and their relatives" sheetId="32" state="hidden" r:id="rId34"/>
    <sheet name="Associate companies_Subsidiar" sheetId="33" state="hidden" r:id="rId35"/>
    <sheet name="Shareholding by Companies" sheetId="34" state="hidden" r:id="rId36"/>
    <sheet name="State Government_Governor" sheetId="35" state="hidden" r:id="rId37"/>
    <sheet name="CG&amp;SG&amp;PI" sheetId="36" state="hidden" r:id="rId38"/>
    <sheet name="Other_Insti (Foreign)" sheetId="37" state="hidden" r:id="rId39"/>
    <sheet name="Other_Insti" sheetId="38" state="hidden" r:id="rId40"/>
    <sheet name="Foreign Portfolio Category II" sheetId="39" state="hidden" r:id="rId41"/>
    <sheet name="Sovereign Wealth(Foreign)" sheetId="40" state="hidden" r:id="rId42"/>
    <sheet name="Foreign Direct Investment" sheetId="41" state="hidden" r:id="rId43"/>
    <sheet name="Other Financial Institutions" sheetId="42" state="hidden" r:id="rId44"/>
    <sheet name="Sovereign Wealth(Domestic)" sheetId="43" state="hidden" r:id="rId45"/>
    <sheet name="AssetReconstruct" sheetId="44" state="hidden" r:id="rId46"/>
    <sheet name="Pension" sheetId="45" state="hidden" r:id="rId47"/>
    <sheet name="Indivisual(aI)" sheetId="46" state="hidden" r:id="rId48"/>
    <sheet name="Indivisual(aII)" sheetId="47" state="hidden" r:id="rId49"/>
    <sheet name="NBFC" sheetId="48" state="hidden" r:id="rId50"/>
    <sheet name="EmpTrust" sheetId="49" state="hidden" r:id="rId51"/>
    <sheet name="OD" sheetId="50" state="hidden" r:id="rId52"/>
    <sheet name="Other_NonInsti" sheetId="51" state="hidden" r:id="rId53"/>
    <sheet name="Annexure B" sheetId="52" state="visible" r:id="rId54"/>
    <sheet name="DRHolder" sheetId="53" state="hidden" r:id="rId55"/>
    <sheet name="EBT" sheetId="54" state="hidden" r:id="rId56"/>
    <sheet name="Unclaimed_Prom" sheetId="55" state="hidden" r:id="rId57"/>
    <sheet name="TextBlock" sheetId="56" state="hidden" r:id="rId58"/>
    <sheet name="PAC_Public" sheetId="57" state="hidden" r:id="rId59"/>
    <sheet name="Unclaimed_Public" sheetId="58" state="hidden" r:id="rId60"/>
  </sheets>
  <definedNames>
    <definedName function="false" hidden="false" name="AR" vbProcedure="false">Banks!$AI$7</definedName>
    <definedName function="false" hidden="false" name="half" vbProcedure="false">GeneralInfo!$S$4:$S$5</definedName>
    <definedName function="false" hidden="false" name="pre" vbProcedure="false">GeneralInfo!$S$1:$S$3</definedName>
    <definedName function="false" hidden="false" name="y2\" vbProcedure="false">'Foreign Portfolio Category II'!$F$16</definedName>
    <definedName function="false" hidden="false" name="yy" vbProcedure="false">GeneralInfo!$S$1:$S$4</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<sst xmlns="http://schemas.openxmlformats.org/spreadsheetml/2006/main" count="5161" uniqueCount="934">
  <si>
    <t xml:space="preserve">                                      XBRL Excel Utility</t>
  </si>
  <si>
    <t xml:space="preserve">1.</t>
  </si>
  <si>
    <t xml:space="preserve">Overview</t>
  </si>
  <si>
    <t xml:space="preserve">2.</t>
  </si>
  <si>
    <t xml:space="preserve">Before you begin</t>
  </si>
  <si>
    <t xml:space="preserve">3.</t>
  </si>
  <si>
    <t xml:space="preserve">Index</t>
  </si>
  <si>
    <t xml:space="preserve">4.</t>
  </si>
  <si>
    <t xml:space="preserve">Steps for Filing Shareholding Pattern</t>
  </si>
  <si>
    <t xml:space="preserve">5.</t>
  </si>
  <si>
    <t xml:space="preserve">Fill up the Shareholding Pattern</t>
  </si>
  <si>
    <t xml:space="preserve">1. Overview</t>
  </si>
  <si>
    <t xml:space="preserve">The excel utility can be used for creating the XBRL/XML file for efiling of shareholding pattern. </t>
  </si>
  <si>
    <t xml:space="preserve">Shareholding pattern XBRL filling consists of two processes. Firstly generation of XBRL/XML file of the Shareholding pattern, and upload of generated XBRL/XML file to BSE Listing Center.</t>
  </si>
  <si>
    <t xml:space="preserve"> 2.  Before you begin</t>
  </si>
  <si>
    <t xml:space="preserve">1. The version of Microsoft Excel in your system should be Microsoft Office Excel 2007 and above.</t>
  </si>
  <si>
    <t xml:space="preserve">2. The system should have a file compression software to unzip excel utility file.</t>
  </si>
  <si>
    <t xml:space="preserve">3. Make sure that you have downloaded the latest Excel Utility from BSE Website to your local system.</t>
  </si>
  <si>
    <t xml:space="preserve">4. Make sure that you have downloaded the Chrome Browser to view report generated from Excel utility.</t>
  </si>
  <si>
    <t xml:space="preserve">5. Please enable the Macros (if disabled) as per instructions given in manual, so that all the functionalities of  Excel Utility works fine. Please first go through Enable Macro - Manual attached with zip file.</t>
  </si>
  <si>
    <t xml:space="preserve">6. Kindly use this file in local system instead of OneDrive/shared drive.
Because it may gives an error "Run-time error '52' : Bad file name or number" While clicking on textblock button if files saved on OneDrive/shared drive.</t>
  </si>
  <si>
    <t xml:space="preserve">3. Index </t>
  </si>
  <si>
    <t xml:space="preserve">Details of general information about company</t>
  </si>
  <si>
    <t xml:space="preserve">General Info</t>
  </si>
  <si>
    <t xml:space="preserve">Declaration</t>
  </si>
  <si>
    <t xml:space="preserve">Summary</t>
  </si>
  <si>
    <t xml:space="preserve">Shareholding Pattern</t>
  </si>
  <si>
    <t xml:space="preserve">Annexure B</t>
  </si>
  <si>
    <t xml:space="preserve">4.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</si>
  <si>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t>
  </si>
  <si>
    <t xml:space="preserve">II. Validating Sheets:  Click on the ''Validate "  button to ensure that the sheet has been properly filled and also data has been furnished in proper format. If there are some errors on the sheet, excel utility will prompt you about the same.</t>
  </si>
  <si>
    <t xml:space="preserve">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</si>
  <si>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</si>
  <si>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</si>
  <si>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</si>
  <si>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t>
  </si>
  <si>
    <t xml:space="preserve">5. Fill up the Shareholding Pattern</t>
  </si>
  <si>
    <t xml:space="preserve">1. Cells with red fonts indicate mandatory fields. </t>
  </si>
  <si>
    <t xml:space="preserve">2. If mandatory field is left empty, then Utility will not allow you to proceed further for generating XML.</t>
  </si>
  <si>
    <t xml:space="preserve">3. You are not allowed to enter data in the Grey Cells.</t>
  </si>
  <si>
    <t xml:space="preserve">4. If fields are not applicable to your company then leave it blank. Do not insert Zero unless it is a mandatory field.</t>
  </si>
  <si>
    <t xml:space="preserve">5. Data provided must be in correct format, otherwise Utility will not allow you to proceed further for generating XML.</t>
  </si>
  <si>
    <t xml:space="preserve">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</si>
  <si>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t>
  </si>
  <si>
    <t xml:space="preserve">8. Select data from "Dropdown list" wherever applicable.</t>
  </si>
  <si>
    <t xml:space="preserve">9. Adding Notes:  Click on "Add Notes" button to add notes</t>
  </si>
  <si>
    <t xml:space="preserve"> </t>
  </si>
  <si>
    <t xml:space="preserve">Equity Shares</t>
  </si>
  <si>
    <t xml:space="preserve">Pre-listing</t>
  </si>
  <si>
    <t xml:space="preserve">June</t>
  </si>
  <si>
    <t xml:space="preserve">Yes</t>
  </si>
  <si>
    <t xml:space="preserve">Preference Shares</t>
  </si>
  <si>
    <t xml:space="preserve">Quarterly</t>
  </si>
  <si>
    <t xml:space="preserve">September</t>
  </si>
  <si>
    <t xml:space="preserve">No</t>
  </si>
  <si>
    <t xml:space="preserve">Capital Restructuring</t>
  </si>
  <si>
    <t xml:space="preserve">Differential Voting Rights</t>
  </si>
  <si>
    <t xml:space="preserve">December</t>
  </si>
  <si>
    <t xml:space="preserve">Half yearly</t>
  </si>
  <si>
    <t xml:space="preserve">March</t>
  </si>
  <si>
    <t xml:space="preserve">Yearly</t>
  </si>
  <si>
    <t xml:space="preserve">General information about company</t>
  </si>
  <si>
    <t xml:space="preserve">Scrip code</t>
  </si>
  <si>
    <t xml:space="preserve">523828</t>
  </si>
  <si>
    <t xml:space="preserve">NSE Symbol</t>
  </si>
  <si>
    <t xml:space="preserve">MENONBE</t>
  </si>
  <si>
    <t xml:space="preserve">Regulation 31 (1) (a)</t>
  </si>
  <si>
    <t xml:space="preserve">MSEI Symbol</t>
  </si>
  <si>
    <t xml:space="preserve">NOTLISTED</t>
  </si>
  <si>
    <t xml:space="preserve">Regulation 31 (1) (b)</t>
  </si>
  <si>
    <t xml:space="preserve">ISIN</t>
  </si>
  <si>
    <t xml:space="preserve">INE071D01033</t>
  </si>
  <si>
    <t xml:space="preserve">Regulation 31 (1) (c)</t>
  </si>
  <si>
    <t xml:space="preserve">Name of the company</t>
  </si>
  <si>
    <t xml:space="preserve">MENON BEARINGS LIMITED</t>
  </si>
  <si>
    <t xml:space="preserve">Regulation 31 (1)</t>
  </si>
  <si>
    <t xml:space="preserve">Whether company is SME</t>
  </si>
  <si>
    <t xml:space="preserve">Class of Security</t>
  </si>
  <si>
    <t xml:space="preserve">Type of report</t>
  </si>
  <si>
    <t xml:space="preserve">Quarter Ended / Half year ended/Date of Report (For Prelisting / Allotment)</t>
  </si>
  <si>
    <t xml:space="preserve">30-06-2025</t>
  </si>
  <si>
    <t xml:space="preserve">Date of allotment / extinguishment (in case Capital Restructuring selected) / Listing Date</t>
  </si>
  <si>
    <t xml:space="preserve">Shareholding pattern filed under</t>
  </si>
  <si>
    <t xml:space="preserve">Whether the listed entity is Public Sector Undertaking (PSU)?</t>
  </si>
  <si>
    <t xml:space="preserve">Micro@213Vista</t>
  </si>
  <si>
    <t xml:space="preserve">Sr. No.</t>
  </si>
  <si>
    <t xml:space="preserve">Particular</t>
  </si>
  <si>
    <t xml:space="preserve">Yes/No</t>
  </si>
  <si>
    <t xml:space="preserve">Promoter and Promoter Group</t>
  </si>
  <si>
    <t xml:space="preserve">Public shareholder</t>
  </si>
  <si>
    <t xml:space="preserve">Non Promoter- Non Public</t>
  </si>
  <si>
    <t xml:space="preserve">Whether the Listed Entity has issued any partly paid up shares?</t>
  </si>
  <si>
    <t xml:space="preserve">Partly Paid Up Shares</t>
  </si>
  <si>
    <t xml:space="preserve">Partly Paid Up Shares PPG</t>
  </si>
  <si>
    <t xml:space="preserve">Partly Paid Up Shares Public</t>
  </si>
  <si>
    <t xml:space="preserve">Partly Paid Up Shares NPNP</t>
  </si>
  <si>
    <t xml:space="preserve">Whether the Listed Entity has issued any Convertible Securities ?</t>
  </si>
  <si>
    <t xml:space="preserve">Convertible Securities</t>
  </si>
  <si>
    <t xml:space="preserve">Convertible Securities PPG</t>
  </si>
  <si>
    <t xml:space="preserve">Convertible Securities Public</t>
  </si>
  <si>
    <t xml:space="preserve">Convertible Securities NPNP</t>
  </si>
  <si>
    <t xml:space="preserve">Whether the Listed Entity has issued any Warrants ?</t>
  </si>
  <si>
    <t xml:space="preserve">Warrants</t>
  </si>
  <si>
    <t xml:space="preserve">Warrants PPG</t>
  </si>
  <si>
    <t xml:space="preserve">Warrants Public</t>
  </si>
  <si>
    <t xml:space="preserve">Warrants NPNP</t>
  </si>
  <si>
    <t xml:space="preserve">Whether Listed Entity has granted any ESOPs, which are outstanding?</t>
  </si>
  <si>
    <t xml:space="preserve">ESOP</t>
  </si>
  <si>
    <t xml:space="preserve">ESOP PPG</t>
  </si>
  <si>
    <t xml:space="preserve">ESOP Public</t>
  </si>
  <si>
    <t xml:space="preserve">ESOP NPNP</t>
  </si>
  <si>
    <t xml:space="preserve">Whether the Listed Entity has any shares against which depository receipts are issued?</t>
  </si>
  <si>
    <t xml:space="preserve">Depository Receipts</t>
  </si>
  <si>
    <t xml:space="preserve">Depository Receipts PPG</t>
  </si>
  <si>
    <t xml:space="preserve">Depository Receipts Public</t>
  </si>
  <si>
    <t xml:space="preserve">Depository Receipts NPNP</t>
  </si>
  <si>
    <t xml:space="preserve">Whether the Listed Entity has any shares in locked-in?</t>
  </si>
  <si>
    <t xml:space="preserve">Locked In</t>
  </si>
  <si>
    <t xml:space="preserve">Locked In PPG</t>
  </si>
  <si>
    <t xml:space="preserve">Locked In Public</t>
  </si>
  <si>
    <t xml:space="preserve">Locked In NPNP</t>
  </si>
  <si>
    <t xml:space="preserve">Whether any shares held by promoters are encumbered under "Pledged"?</t>
  </si>
  <si>
    <t xml:space="preserve">Pledged</t>
  </si>
  <si>
    <t xml:space="preserve">Pledged PPG</t>
  </si>
  <si>
    <t xml:space="preserve">Whether any shares held by promoters are encumbered under "Non-Disposal Undertaking"?</t>
  </si>
  <si>
    <t xml:space="preserve">NonDisposal Undertaking</t>
  </si>
  <si>
    <t xml:space="preserve">NonDisposal Undertaking PPG</t>
  </si>
  <si>
    <t xml:space="preserve">Whether any shares held by promoters are encumbered, other than by way of Pledge or NDU, if any?</t>
  </si>
  <si>
    <t xml:space="preserve">Other encumbrances</t>
  </si>
  <si>
    <t xml:space="preserve">Other encumbrances PPG</t>
  </si>
  <si>
    <t xml:space="preserve">Whether company has equity shares with differential voting rights?</t>
  </si>
  <si>
    <t xml:space="preserve">Voting Rights</t>
  </si>
  <si>
    <t xml:space="preserve">Voting Rights PPG</t>
  </si>
  <si>
    <t xml:space="preserve">Voting Rights Public</t>
  </si>
  <si>
    <t xml:space="preserve">Voting Rights NPNP</t>
  </si>
  <si>
    <t xml:space="preserve">Whether the listed entity has any significant beneficial owner?</t>
  </si>
  <si>
    <t xml:space="preserve">Number of shareholders</t>
  </si>
  <si>
    <t xml:space="preserve">Number of fully paid up equity shares</t>
  </si>
  <si>
    <t xml:space="preserve">Number of partly paid-up equity shares</t>
  </si>
  <si>
    <t xml:space="preserve">Number of shares underlying outstanding depository receipts</t>
  </si>
  <si>
    <t xml:space="preserve">Total number of shares</t>
  </si>
  <si>
    <t xml:space="preserve">Shareholding as a percentage of total number of shares held by promoters and public shareholders and custodians or DR holders</t>
  </si>
  <si>
    <t xml:space="preserve">Number of voting rights held by same class of securities</t>
  </si>
  <si>
    <t xml:space="preserve">Number of voting rights held by differential voting rights</t>
  </si>
  <si>
    <t xml:space="preserve">Total Number of voting rights</t>
  </si>
  <si>
    <t xml:space="preserve">Percentage of total number of voting rights</t>
  </si>
  <si>
    <t xml:space="preserve">Number of shares underlying outstanding convertible securities</t>
  </si>
  <si>
    <t xml:space="preserve">Number of warrant</t>
  </si>
  <si>
    <t xml:space="preserve">Number of shares underlying outstanding ESOP granted</t>
  </si>
  <si>
    <t xml:space="preserve">Total Number of shares underlying outstanding convertible securities, warrants and ESOP</t>
  </si>
  <si>
    <t xml:space="preserve">Total number of shares on fully diluted basis including warrants, ESOP and convertible securities</t>
  </si>
  <si>
    <t xml:space="preserve">Total shareholding as a percentage assuming full conversion of convertible securities, warrants and ESOP</t>
  </si>
  <si>
    <t xml:space="preserve">Number of the locked-in-shares </t>
  </si>
  <si>
    <t xml:space="preserve">Locked-in-shares as a percentage of total number of shares</t>
  </si>
  <si>
    <t xml:space="preserve">Number of shares encumbered under pledged</t>
  </si>
  <si>
    <t xml:space="preserve">Encumbered share under pledged as percentage of total number of shares</t>
  </si>
  <si>
    <t xml:space="preserve">Number of shares encumbered under non disposal undertaking</t>
  </si>
  <si>
    <t xml:space="preserve">Encumbered share under non disposal undertaking as percentage of total number of shares</t>
  </si>
  <si>
    <t xml:space="preserve">Number of shares encumbered under other encumbrances</t>
  </si>
  <si>
    <t xml:space="preserve">Encumbered share under other encumbrances as percentage of total number of shares</t>
  </si>
  <si>
    <t xml:space="preserve">Total number of shares encumbered</t>
  </si>
  <si>
    <t xml:space="preserve">Encumbered shares held as percentage of total number of shares</t>
  </si>
  <si>
    <t xml:space="preserve">Number of equity shares held in dematerialized form</t>
  </si>
  <si>
    <t xml:space="preserve">Number of share under sub category one</t>
  </si>
  <si>
    <t xml:space="preserve">Number of share under sub category two</t>
  </si>
  <si>
    <t xml:space="preserve">Number of share under sub category three</t>
  </si>
  <si>
    <t xml:space="preserve">Table I - Summary Statement holding of specified securities</t>
  </si>
  <si>
    <t xml:space="preserve">Note : Data will be automatically populated from shareholding pattern sheet -  Data Entry Restricted in this sheet</t>
  </si>
  <si>
    <t xml:space="preserve">Category
(I)</t>
  </si>
  <si>
    <t xml:space="preserve">Category of shareholder
(II)</t>
  </si>
  <si>
    <t xml:space="preserve">Nos. Of shareholders
(III)</t>
  </si>
  <si>
    <t xml:space="preserve">No. of fully paid up equity shares held
(IV)</t>
  </si>
  <si>
    <t xml:space="preserve">No. Of Partly paid-up equity shares held
(V)</t>
  </si>
  <si>
    <t xml:space="preserve">No. Of shares underlying Depository Receipts
(VI)</t>
  </si>
  <si>
    <t xml:space="preserve">Total nos. shares
held
(VII) = (IV)+(V)+ (VI)</t>
  </si>
  <si>
    <t xml:space="preserve">Shareholding as a % of total no. of shares (calculated as per SCRR, 1957)
(VIII)
As a % of (A+B+C2)</t>
  </si>
  <si>
    <t xml:space="preserve">Number of Voting Rights
held in each class of
securities
(IX)</t>
  </si>
  <si>
    <t xml:space="preserve">No. Of Shares Underlying Outstanding convertible securities
(XA)</t>
  </si>
  <si>
    <t xml:space="preserve">No. of Shares Underlying Outstanding Warrants 
(XB)</t>
  </si>
  <si>
    <t xml:space="preserve">No. Of Outstanding ESOP Granted (XC)</t>
  </si>
  <si>
    <t xml:space="preserve">No. of Shares Underlying Outstanding convertible securities, No. of Warrants and ESOP etc.
(X) = (XA+XB+XC)</t>
  </si>
  <si>
    <t xml:space="preserve">Total No. of shares on fully diluted basis (including warrants, ESOP, Convertible Securities etc.) (XI)=(VII+X)</t>
  </si>
  <si>
    <t xml:space="preserve">Shareholding , as a % assuming full conversion of convertible securities ( as a percentage of diluted share capital)
(XII)= (VII)+(X)
As a % of (A+B+C2)</t>
  </si>
  <si>
    <t xml:space="preserve">Number of Locked in shares
(XIII)</t>
  </si>
  <si>
    <t xml:space="preserve">Number of Shares pledged
(XIV)</t>
  </si>
  <si>
    <t xml:space="preserve">Non-Disposal Undertaking
(XV)</t>
  </si>
  <si>
    <t xml:space="preserve">Other encumbrances, if any
(XVI)</t>
  </si>
  <si>
    <t xml:space="preserve">Total Number of Shares encumbered 
(XVII) = (XIV+XV+XVI)</t>
  </si>
  <si>
    <t xml:space="preserve">Number of equity shares held in dematerialized form 
(XVIII)</t>
  </si>
  <si>
    <t xml:space="preserve">Sub-categorization of shares</t>
  </si>
  <si>
    <t xml:space="preserve">No of Voting  (XIV)  Rights</t>
  </si>
  <si>
    <t xml:space="preserve">Total as a % of
(A+B+C)</t>
  </si>
  <si>
    <t xml:space="preserve">Shareholding (No. of shares) under</t>
  </si>
  <si>
    <t xml:space="preserve">Class
eg:X</t>
  </si>
  <si>
    <t xml:space="preserve">Class
eg:Y</t>
  </si>
  <si>
    <t xml:space="preserve">Total</t>
  </si>
  <si>
    <t xml:space="preserve">No.
(a)</t>
  </si>
  <si>
    <t xml:space="preserve">As a % of total Shares held
(b)</t>
  </si>
  <si>
    <t xml:space="preserve">Sub-category (i)</t>
  </si>
  <si>
    <t xml:space="preserve">Sub-category (ii)</t>
  </si>
  <si>
    <t xml:space="preserve">Sub-category (iii)</t>
  </si>
  <si>
    <t xml:space="preserve">(A)</t>
  </si>
  <si>
    <t xml:space="preserve">Promoter &amp; Promoter Group</t>
  </si>
  <si>
    <t xml:space="preserve">(B)</t>
  </si>
  <si>
    <t xml:space="preserve">Public</t>
  </si>
  <si>
    <t xml:space="preserve">(C)</t>
  </si>
  <si>
    <t xml:space="preserve">(C1)</t>
  </si>
  <si>
    <t xml:space="preserve">Shares underlying DRs</t>
  </si>
  <si>
    <t xml:space="preserve">(C2)</t>
  </si>
  <si>
    <t xml:space="preserve">Shares held by Employee Trusts</t>
  </si>
  <si>
    <t xml:space="preserve">Number of shares underlying outstanding warrants</t>
  </si>
  <si>
    <t xml:space="preserve">Number Of Outstanding ESOP Granted</t>
  </si>
  <si>
    <t xml:space="preserve">Category &amp; Name
of the
Shareholders
(I)</t>
  </si>
  <si>
    <t xml:space="preserve">Number of Voting Rights held in each class of securities
(IX)</t>
  </si>
  <si>
    <t xml:space="preserve">No. of Shares Underlying Outstanding Warrants
(XB)</t>
  </si>
  <si>
    <t xml:space="preserve">No. Of Outstanding ESOP Granted
(XC)</t>
  </si>
  <si>
    <t xml:space="preserve">Total Number of Shares encumbered
(XVII) = (XIV+XV+XVI)</t>
  </si>
  <si>
    <t xml:space="preserve">No of Voting (XIV)
Rights</t>
  </si>
  <si>
    <t xml:space="preserve">Total as
a % of
Total
Voting
rights</t>
  </si>
  <si>
    <t xml:space="preserve">Class
eg:
X</t>
  </si>
  <si>
    <t xml:space="preserve">A</t>
  </si>
  <si>
    <t xml:space="preserve">Table II - Statement showing shareholding pattern of the Promoter and Promoter Group</t>
  </si>
  <si>
    <t xml:space="preserve">(1)</t>
  </si>
  <si>
    <t xml:space="preserve">Indian</t>
  </si>
  <si>
    <t xml:space="preserve">(a)</t>
  </si>
  <si>
    <t xml:space="preserve">Individuals/Hindu undivided Family</t>
  </si>
  <si>
    <t xml:space="preserve">IndHUF</t>
  </si>
  <si>
    <t xml:space="preserve">Individuals or Hindu undivided family [Member]</t>
  </si>
  <si>
    <t xml:space="preserve">IndividualsOrHUFDomain</t>
  </si>
  <si>
    <t xml:space="preserve">DetailsSharesHeldByIndividualsOrHUFAxis</t>
  </si>
  <si>
    <t xml:space="preserve">(b)</t>
  </si>
  <si>
    <t xml:space="preserve">Central  Government/ State Government(s)</t>
  </si>
  <si>
    <t xml:space="preserve">CGAndSG</t>
  </si>
  <si>
    <t xml:space="preserve">Central government or State government(s) [Member]</t>
  </si>
  <si>
    <t xml:space="preserve">CentralGovernmentOrStateGovernmentsDomain</t>
  </si>
  <si>
    <t xml:space="preserve">DetailsOfSharesHeldByCentralGovernmentOrStateGovernmentsAxis</t>
  </si>
  <si>
    <t xml:space="preserve">(c)</t>
  </si>
  <si>
    <t xml:space="preserve">Financial  Institutions/ Banks</t>
  </si>
  <si>
    <t xml:space="preserve">Banks</t>
  </si>
  <si>
    <t xml:space="preserve">Indian - financial institutions or banks [Member]</t>
  </si>
  <si>
    <t xml:space="preserve">IndianFinancialInstitutionsOrBanksDomain</t>
  </si>
  <si>
    <t xml:space="preserve">DetailsOfSharesHeldByIndianFinancialInstitutionsOrBanksAxis</t>
  </si>
  <si>
    <t xml:space="preserve">(d)</t>
  </si>
  <si>
    <t xml:space="preserve">Any Other (specify)</t>
  </si>
  <si>
    <t xml:space="preserve">OtherIND</t>
  </si>
  <si>
    <t xml:space="preserve">Other Indian shareholders [Member]</t>
  </si>
  <si>
    <t xml:space="preserve">OthersIndianShareholdersDomain</t>
  </si>
  <si>
    <t xml:space="preserve">DetailsOfSharesHeldByOthersIndianShareholdersAxis</t>
  </si>
  <si>
    <t xml:space="preserve">Sub-Total (A)(1)</t>
  </si>
  <si>
    <t xml:space="preserve">Indian [Member]</t>
  </si>
  <si>
    <t xml:space="preserve">Individuals</t>
  </si>
  <si>
    <t xml:space="preserve">NonResidentIndividualsOrForeignIndividualsDomain</t>
  </si>
  <si>
    <t xml:space="preserve">DetailsOfSharesHeldByNonResidentIndividualsOrForeignIndividualsAxis</t>
  </si>
  <si>
    <t xml:space="preserve">(2)</t>
  </si>
  <si>
    <t xml:space="preserve">Foreign</t>
  </si>
  <si>
    <t xml:space="preserve">Government</t>
  </si>
  <si>
    <t xml:space="preserve">ForeignGovernmentDomain</t>
  </si>
  <si>
    <t xml:space="preserve">DetailsOfSharesHeldByForeignGovernmentAxis</t>
  </si>
  <si>
    <t xml:space="preserve">Individuals (NonResident Individuals/ Foreign Individuals)</t>
  </si>
  <si>
    <t xml:space="preserve">Non-resident individuals or foreign individuals [Member]</t>
  </si>
  <si>
    <t xml:space="preserve">Institutions</t>
  </si>
  <si>
    <t xml:space="preserve">ForeignInstitutionsDomain</t>
  </si>
  <si>
    <t xml:space="preserve">DetailsOfSharesHeldByForeignInstitutionsAxis</t>
  </si>
  <si>
    <t xml:space="preserve">Foreign - Government [Member]</t>
  </si>
  <si>
    <t xml:space="preserve">FPIPromoter</t>
  </si>
  <si>
    <t xml:space="preserve">ForeignPortfolioInvestorDomain</t>
  </si>
  <si>
    <t xml:space="preserve">DetailsOfSharesHeldByForeignPortfolioInvestorAxis</t>
  </si>
  <si>
    <t xml:space="preserve">Foreign - institutions [Member]</t>
  </si>
  <si>
    <t xml:space="preserve">OtherForeign</t>
  </si>
  <si>
    <t xml:space="preserve">OtherForeignShareholdersDomain</t>
  </si>
  <si>
    <t xml:space="preserve">DetailsOfSharesHeldByOtherForeignShareholdersAxis</t>
  </si>
  <si>
    <t xml:space="preserve">Foreign Portfolio Investor</t>
  </si>
  <si>
    <t xml:space="preserve">Foreign portfolio investor [Member]</t>
  </si>
  <si>
    <t xml:space="preserve">(e)</t>
  </si>
  <si>
    <t xml:space="preserve">Other foreign shareholders [Member]</t>
  </si>
  <si>
    <t xml:space="preserve">Sub-Total (A)(2)</t>
  </si>
  <si>
    <t xml:space="preserve">Foreign [Member]</t>
  </si>
  <si>
    <t xml:space="preserve">Total Shareholding of Promoter and Promoter Group (A)=(A)(1)+(A)(2) </t>
  </si>
  <si>
    <t xml:space="preserve">Shareholding of promoter and promoter group [Member]</t>
  </si>
  <si>
    <t xml:space="preserve">Details of Shares which remain unclaimed for Promoter &amp; Promoter Group</t>
  </si>
  <si>
    <t xml:space="preserve">B</t>
  </si>
  <si>
    <t xml:space="preserve">Table III - Statement showing shareholding pattern of the Public shareholder</t>
  </si>
  <si>
    <t xml:space="preserve">Note : Kindly show details of shareholders having more than one percentage of total no of shares. Please refer software manual. </t>
  </si>
  <si>
    <t xml:space="preserve">Institutions (Domestic)</t>
  </si>
  <si>
    <t xml:space="preserve">Mutual Funds</t>
  </si>
  <si>
    <t xml:space="preserve">MutuaFund</t>
  </si>
  <si>
    <t xml:space="preserve">Mutual funds or UTI [Member]</t>
  </si>
  <si>
    <t xml:space="preserve">MutualFundsOrUTIDomain</t>
  </si>
  <si>
    <t xml:space="preserve">DetailsOfSharesHeldByMutualFundsOrUTIAxis</t>
  </si>
  <si>
    <t xml:space="preserve">Venture Capital Funds</t>
  </si>
  <si>
    <t xml:space="preserve">VentureCap</t>
  </si>
  <si>
    <t xml:space="preserve">Venture capital funds [Member]</t>
  </si>
  <si>
    <t xml:space="preserve">VentureCapitalFundsDomain</t>
  </si>
  <si>
    <t xml:space="preserve">DetailsOfSharesHeldByVentureCapitalFundsAxis</t>
  </si>
  <si>
    <t xml:space="preserve">Alternate Investment Funds</t>
  </si>
  <si>
    <t xml:space="preserve">AIF</t>
  </si>
  <si>
    <t xml:space="preserve">Alternative investment funds [Member]</t>
  </si>
  <si>
    <t xml:space="preserve">AlternativeInvestmentFundsDomain</t>
  </si>
  <si>
    <t xml:space="preserve">DetailsOfSharesHeldByAlternativeInvestmentFundsAxis</t>
  </si>
  <si>
    <t xml:space="preserve">Bank_Insti</t>
  </si>
  <si>
    <t xml:space="preserve">Banks [Member]</t>
  </si>
  <si>
    <t xml:space="preserve">DetailsOfSharesHeldByBanksDomain</t>
  </si>
  <si>
    <t xml:space="preserve">DetailsOfSharesHeldByBanksAxis</t>
  </si>
  <si>
    <t xml:space="preserve">Insurance  Companies</t>
  </si>
  <si>
    <t xml:space="preserve">Insurance</t>
  </si>
  <si>
    <t xml:space="preserve">Insurance Companies [Member]</t>
  </si>
  <si>
    <t xml:space="preserve">InsuranceCompaniesDomain</t>
  </si>
  <si>
    <t xml:space="preserve">DetailsOfSharesHeldByInsuranceCompaniesAxis</t>
  </si>
  <si>
    <t xml:space="preserve">(f)</t>
  </si>
  <si>
    <t xml:space="preserve">Provident Funds/ Pension Funds</t>
  </si>
  <si>
    <t xml:space="preserve">Pension</t>
  </si>
  <si>
    <t xml:space="preserve">Provident Funds or pension funds [Member]</t>
  </si>
  <si>
    <t xml:space="preserve">ProvidentFundsOrPensionFundsDomain</t>
  </si>
  <si>
    <t xml:space="preserve">DetailsOfSharesHeldByProvidentFundsOrPensionFundsAxis</t>
  </si>
  <si>
    <t xml:space="preserve">(g)</t>
  </si>
  <si>
    <t xml:space="preserve">Asset reconstruction companies</t>
  </si>
  <si>
    <t xml:space="preserve">AssetReconstruct</t>
  </si>
  <si>
    <t xml:space="preserve">Asset reconstruction companies [Member]</t>
  </si>
  <si>
    <t xml:space="preserve">DetailsOfSharesHeldByAssetReconstructionCompaniesDomain</t>
  </si>
  <si>
    <t xml:space="preserve">DetailsOfSharesHeldByAssetReconstructionCompaniesAxis</t>
  </si>
  <si>
    <t xml:space="preserve">(h)</t>
  </si>
  <si>
    <t xml:space="preserve">Sovereign Wealth Funds</t>
  </si>
  <si>
    <t xml:space="preserve">Sovereign Wealth(Domestic)</t>
  </si>
  <si>
    <t xml:space="preserve">Sovereign wealth funds domestic [Member]</t>
  </si>
  <si>
    <t xml:space="preserve">DetailsOfSharesHeldBySovereignWealthFundsDomesticDomain</t>
  </si>
  <si>
    <t xml:space="preserve">DetailsOfSharesHeldBySovereignWealthFundsDomesticAxis</t>
  </si>
  <si>
    <t xml:space="preserve">(i)</t>
  </si>
  <si>
    <t xml:space="preserve">NBFCs registered with RBI</t>
  </si>
  <si>
    <t xml:space="preserve">NBFC</t>
  </si>
  <si>
    <t xml:space="preserve">NBFCs registered with RBI [Member]</t>
  </si>
  <si>
    <t xml:space="preserve">NBFCsRegisteredWithRBIDomain</t>
  </si>
  <si>
    <t xml:space="preserve">DetailsOfSharesHeldByNBFCsRegisteredWithRBIAxis</t>
  </si>
  <si>
    <t xml:space="preserve">(j)</t>
  </si>
  <si>
    <t xml:space="preserve">Other Financial Institutions</t>
  </si>
  <si>
    <t xml:space="preserve">Other financial institutions [Member]</t>
  </si>
  <si>
    <t xml:space="preserve">DetailsOfSharesHeldByOtherFinancialInstitutionsDomain</t>
  </si>
  <si>
    <t xml:space="preserve">DetailsOfSharesHeldByOtherFinancialInstitutionsAxis</t>
  </si>
  <si>
    <t xml:space="preserve">(k)</t>
  </si>
  <si>
    <t xml:space="preserve">Other_Insti</t>
  </si>
  <si>
    <t xml:space="preserve">Other institutions domestic [Member]</t>
  </si>
  <si>
    <t xml:space="preserve">DetailsOfSharesHeldByOtherInstitutionsDomesticDomain</t>
  </si>
  <si>
    <t xml:space="preserve">DetailsOfSharesHeldByOtherInstitutionsDomesticAxis</t>
  </si>
  <si>
    <t xml:space="preserve">Sub-Total (B)(1)</t>
  </si>
  <si>
    <t xml:space="preserve">Institutions domestic [Member]</t>
  </si>
  <si>
    <t xml:space="preserve">Institutions (Foreign)</t>
  </si>
  <si>
    <t xml:space="preserve">Foreign Direct Investment</t>
  </si>
  <si>
    <t xml:space="preserve">Foreign direct investment [Member]</t>
  </si>
  <si>
    <t xml:space="preserve">DetailsOfSharesHeldByForeignDirectInvestmentDomain</t>
  </si>
  <si>
    <t xml:space="preserve">DetailsOfSharesHeldByForeignDirectInvestmentAxis</t>
  </si>
  <si>
    <t xml:space="preserve">Foreign Venture Capital Investors</t>
  </si>
  <si>
    <t xml:space="preserve">FVC</t>
  </si>
  <si>
    <t xml:space="preserve">Foreign venture capital investors [Member]</t>
  </si>
  <si>
    <t xml:space="preserve">ForeignVentureCapitalInvestorsDomain</t>
  </si>
  <si>
    <t xml:space="preserve">DetailsOfSharesHeldByForeignVentureCapitalInvestorsAxis</t>
  </si>
  <si>
    <t xml:space="preserve">Sovereign Wealth(Foreign)</t>
  </si>
  <si>
    <t xml:space="preserve">Sovereign wealth funds foreign [Member]</t>
  </si>
  <si>
    <t xml:space="preserve">DetailsOfSharesHeldBySovereignWealthFundsForeignDomain</t>
  </si>
  <si>
    <t xml:space="preserve">DetailsOfSharesHeldBySovereignWealthFundsForeignAxis</t>
  </si>
  <si>
    <t xml:space="preserve">Foreign Portfolio Investors Category I</t>
  </si>
  <si>
    <t xml:space="preserve">FPI_Insti</t>
  </si>
  <si>
    <t xml:space="preserve">Institutions foreign portfolio investor catergory one [Member]</t>
  </si>
  <si>
    <t xml:space="preserve">DetailsOfSharesHeldByInstitutionsForeignPortfolioInvestorOneDomain</t>
  </si>
  <si>
    <t xml:space="preserve">DetailsOfSharesHeldByInstitutionsForeignPortfolioInvestorOneAxis</t>
  </si>
  <si>
    <t xml:space="preserve">Foreign Portfolio Investors Category II</t>
  </si>
  <si>
    <t xml:space="preserve">Foreign Portfolio Category II</t>
  </si>
  <si>
    <t xml:space="preserve">Institutions foreign portfolio investor catergory two [Member]</t>
  </si>
  <si>
    <t xml:space="preserve">DetailsOfSharesHeldByInstitutionsForeignPortfolioInvestorTwoDomain</t>
  </si>
  <si>
    <t xml:space="preserve">DetailsOfSharesHeldByInstitutionsForeignPortfolioInvestorTwoAxis</t>
  </si>
  <si>
    <t xml:space="preserve">Overseas Depositories (holding DRs) (balancing figure)</t>
  </si>
  <si>
    <t xml:space="preserve">OD</t>
  </si>
  <si>
    <t xml:space="preserve">Overseas Depositories [Member]</t>
  </si>
  <si>
    <t xml:space="preserve">OverseasDepositoriesDomain</t>
  </si>
  <si>
    <t xml:space="preserve">DetailsOfSharesHeldByOverseasDepositoriesAxis</t>
  </si>
  <si>
    <t xml:space="preserve">Other_Insti (Foreign)</t>
  </si>
  <si>
    <t xml:space="preserve">Other institutions foreign [Member]</t>
  </si>
  <si>
    <t xml:space="preserve">DetailsOfSharesHeldByOtherInstitutionsForeignDomain</t>
  </si>
  <si>
    <t xml:space="preserve">DetailsOfSharesHeldByOtherInstitutionsForeignAxis</t>
  </si>
  <si>
    <t xml:space="preserve">Sub-Total (B)(2)</t>
  </si>
  <si>
    <t xml:space="preserve">Institutions foreign [Member]</t>
  </si>
  <si>
    <t xml:space="preserve">(3)</t>
  </si>
  <si>
    <t xml:space="preserve">Central Government / State Government(s)</t>
  </si>
  <si>
    <t xml:space="preserve">Central Government / President of India</t>
  </si>
  <si>
    <t xml:space="preserve">CG&amp;SG&amp;PI</t>
  </si>
  <si>
    <t xml:space="preserve">Central government or president of india [Member]</t>
  </si>
  <si>
    <t xml:space="preserve">DetailsOfSharesHeldByCentralGovernmentOrPresidentOfIndiaDomain</t>
  </si>
  <si>
    <t xml:space="preserve">DetailsOfSharesHeldByCentralGovernmentOrPresidentOfIndiaAxis</t>
  </si>
  <si>
    <t xml:space="preserve">State Government / Governor</t>
  </si>
  <si>
    <t xml:space="preserve">State Government_Governor</t>
  </si>
  <si>
    <t xml:space="preserve">State governments or governors [Member]</t>
  </si>
  <si>
    <t xml:space="preserve">DetailsOfSharesHeldByStateGovernmentsOrGovernorsDomain</t>
  </si>
  <si>
    <t xml:space="preserve">DetailsOfSharesHeldByStateGovernmentsOrGovernorsAxis</t>
  </si>
  <si>
    <t xml:space="preserve">Shareholding by Companies or Bodies Corporate where Central / State Government is a promoter</t>
  </si>
  <si>
    <t xml:space="preserve">Shareholding by Companies</t>
  </si>
  <si>
    <t xml:space="preserve">Shareholding by companies or bodies corporatewhere central or state government is promoter [Member]</t>
  </si>
  <si>
    <t xml:space="preserve">DetailsOfSharesHeldByShareholdingByCompaniesOrBodiesCorporateWhereCentralOrStateGovernmentIsPromoterDomain</t>
  </si>
  <si>
    <t xml:space="preserve">DetailsOfSharesHeldByShareholdingByCompaniesOrBodiesCorporateWhereCentralOrStateGovernmentIsPromoterAxis</t>
  </si>
  <si>
    <t xml:space="preserve">Sub-Total (B)(3)</t>
  </si>
  <si>
    <t xml:space="preserve">Goverments [Member]</t>
  </si>
  <si>
    <t xml:space="preserve">(4)</t>
  </si>
  <si>
    <t xml:space="preserve">Non-institutions</t>
  </si>
  <si>
    <t xml:space="preserve">Associate companies / Subsidiaries</t>
  </si>
  <si>
    <t xml:space="preserve">Associate companies_Subsidiar</t>
  </si>
  <si>
    <t xml:space="preserve">Associate companies or subsidiaries [Member]</t>
  </si>
  <si>
    <t xml:space="preserve">DetailsOfSharesHeldByAssociateCompaniesOrSubsidiariesDomain</t>
  </si>
  <si>
    <t xml:space="preserve">DetailsOfSharesHeldByAssociateCompaniesOrSubsidiariesAxis</t>
  </si>
  <si>
    <t xml:space="preserve">Directors and their relatives (excluding independent directors and nominee directors)</t>
  </si>
  <si>
    <t xml:space="preserve">Directors and their relatives</t>
  </si>
  <si>
    <t xml:space="preserve">Directors and directors relatives [Member]</t>
  </si>
  <si>
    <t xml:space="preserve">DetailsOfSharesHeldByDirectorsAndDirectorsRelativesDomain</t>
  </si>
  <si>
    <t xml:space="preserve">DetailsOfSharesHeldByDirectorsAndDirectorsRelativesAxis</t>
  </si>
  <si>
    <t xml:space="preserve">Key Managerial Personnel</t>
  </si>
  <si>
    <t xml:space="preserve">Key managerial personnel [Member]</t>
  </si>
  <si>
    <t xml:space="preserve">DetailsOfSharesHeldByKeyManagerialPersonnelDomain</t>
  </si>
  <si>
    <t xml:space="preserve">DetailsOfSharesHeldByKeyManagerialPersonnelAxis</t>
  </si>
  <si>
    <t xml:space="preserve">Relatives of promoters (other than ‘immediate relatives’ of promoters disclosed under ‘Promoter and Promoter Group’ category)</t>
  </si>
  <si>
    <t xml:space="preserve">Relatives of promoters</t>
  </si>
  <si>
    <t xml:space="preserve">Relatives of promoters other than promoter group [Member]</t>
  </si>
  <si>
    <t xml:space="preserve">DetailsOfSharesHeldByRelativesOfPromotersOtherThanPromoterGroupDomain</t>
  </si>
  <si>
    <t xml:space="preserve">DetailsOfSharesHeldByRelativesOfPromotersOtherThanPromoterGroupAxis</t>
  </si>
  <si>
    <t xml:space="preserve">Trusts where any person belonging to 'Promoter and Promoter Group' category is 'trustee', 'beneficiary', or 'author of the trust'</t>
  </si>
  <si>
    <t xml:space="preserve">Trusts where any person</t>
  </si>
  <si>
    <t xml:space="preserve">Trusts where any person belonging to promoter and promoter group isis trustee or beneficiary or author of trust [Member]</t>
  </si>
  <si>
    <t xml:space="preserve">DetailsOfSharesHeldByTrustsWhereAnyPersonBelongingToPromoterAndPromoterGroupIsTrusteeOrBeneficiaryOrAuthorOfTrustDomain</t>
  </si>
  <si>
    <t xml:space="preserve">DetailsOfSharesHeldByTrustsWhereAnyPersonBelongingToPromoterAndPromoterGroupIsTrusteeOrBeneficiaryOrAuthorOfTrustAxis</t>
  </si>
  <si>
    <t xml:space="preserve">Investor Education and Protection Fund (IEPF)</t>
  </si>
  <si>
    <t xml:space="preserve">Investor Education</t>
  </si>
  <si>
    <t xml:space="preserve">Investor education and protection fund [Member]</t>
  </si>
  <si>
    <t xml:space="preserve">DetailsOfSharesHeldByInvestorEducationAndProtectionFundDomain</t>
  </si>
  <si>
    <t xml:space="preserve">DetailsOfSharesHeldByInvestorEducationAndProtectionFundAxis</t>
  </si>
  <si>
    <t xml:space="preserve">Resident Individuals holding nominal share capital up to Rs. 2 lakhs</t>
  </si>
  <si>
    <t xml:space="preserve">Indivisual(aI)</t>
  </si>
  <si>
    <t xml:space="preserve">Resident individual shareholders holding nominal share capital up to rs two lakh [Member]</t>
  </si>
  <si>
    <t xml:space="preserve">DetailsOfSharesHeldByResidentIndividualShareholdersHoldingNominalShareCapitalUpToRsTwoLakhDomain</t>
  </si>
  <si>
    <t xml:space="preserve">DetailsOfSharesHeldByResidentIndividualShareholdersHoldingNominalShareCapitalUpToRsTwoLakhAxis</t>
  </si>
  <si>
    <t xml:space="preserve">Resident Individuals holding nominal share capital in excess of Rs. 2 lakhs</t>
  </si>
  <si>
    <t xml:space="preserve">Indivisual(aII)</t>
  </si>
  <si>
    <t xml:space="preserve">Resident individual shareholders holding nominal share capital in excess of rs two lakh [Member]</t>
  </si>
  <si>
    <t xml:space="preserve">DetailsOfSharesHeldByResidentIndividualShareholdersHoldingNominalShareCapitalInExcessOfRsTwoLakhDomain</t>
  </si>
  <si>
    <t xml:space="preserve">DetailsOfSharesHeldByResidentIndividualShareholdersHoldingNominalShareCapitalInExcessOfRsTwoLakhAxis</t>
  </si>
  <si>
    <t xml:space="preserve">Non Resident Indians (NRIs)</t>
  </si>
  <si>
    <t xml:space="preserve">Non resident indians [Member]</t>
  </si>
  <si>
    <t xml:space="preserve">DetailsOfSharesHeldByNonResidentIndiansDomain</t>
  </si>
  <si>
    <t xml:space="preserve">DetailsOfSharesHeldByNonResidentIndiansAxis</t>
  </si>
  <si>
    <t xml:space="preserve">Foreign Nationals</t>
  </si>
  <si>
    <t xml:space="preserve">Foreign nationals [Member]</t>
  </si>
  <si>
    <t xml:space="preserve">DetailsOfSharesHeldByForeignNationalsDomain</t>
  </si>
  <si>
    <t xml:space="preserve">DetailsOfSharesHeldByForeignNationalsAxis</t>
  </si>
  <si>
    <t xml:space="preserve">Foreign Companies</t>
  </si>
  <si>
    <t xml:space="preserve">Foreign companies [Member]</t>
  </si>
  <si>
    <t xml:space="preserve">DetailsOfSharesHeldByForeignCompaniesDomain</t>
  </si>
  <si>
    <t xml:space="preserve">DetailsOfSharesHeldByForeignCompaniesAxis</t>
  </si>
  <si>
    <t xml:space="preserve">(l)</t>
  </si>
  <si>
    <t xml:space="preserve">Bodies Corporate</t>
  </si>
  <si>
    <t xml:space="preserve">Bodies corporate [Member]</t>
  </si>
  <si>
    <t xml:space="preserve">DetailsOfSharesHeldByBodiesCorporateDomain</t>
  </si>
  <si>
    <t xml:space="preserve">DetailsOfSharesHeldByBodiesCorporateAxis</t>
  </si>
  <si>
    <t xml:space="preserve">(m)</t>
  </si>
  <si>
    <t xml:space="preserve">Other_NonInsti</t>
  </si>
  <si>
    <t xml:space="preserve">Other non-institutions [Member]</t>
  </si>
  <si>
    <t xml:space="preserve">OtherNonInstitutionsDomain</t>
  </si>
  <si>
    <t xml:space="preserve">DetailsOfSharesHeldByOtherNonInstitutionsAxis</t>
  </si>
  <si>
    <t xml:space="preserve">Sub-Total (B)(4)</t>
  </si>
  <si>
    <t xml:space="preserve">Non-institutions [Member]</t>
  </si>
  <si>
    <t xml:space="preserve">Total Public Shareholding (B)=(B)(1)+(B)(2)+(B)(3)+(B)(4)</t>
  </si>
  <si>
    <t xml:space="preserve">Public shareholding [Member]</t>
  </si>
  <si>
    <t xml:space="preserve">Details of the shareholders acting as persons in Concert for Public</t>
  </si>
  <si>
    <t xml:space="preserve">Details of Shares which remain unclaimed for Public</t>
  </si>
  <si>
    <t xml:space="preserve">C</t>
  </si>
  <si>
    <t xml:space="preserve">Table IV - Statement showing shareholding pattern of the Non Promoter- Non Public shareholder</t>
  </si>
  <si>
    <t xml:space="preserve">( 1 )</t>
  </si>
  <si>
    <t xml:space="preserve">Custodian/DR  Holder - Name of DR Holders  (If Available)</t>
  </si>
  <si>
    <t xml:space="preserve">DRHolder</t>
  </si>
  <si>
    <t xml:space="preserve">Custodian or DR holder [Member]</t>
  </si>
  <si>
    <t xml:space="preserve">CustodianOrDRHolderDomain</t>
  </si>
  <si>
    <t xml:space="preserve">DetailsOfSharesHeldByCustodianOrDRHolderAxis</t>
  </si>
  <si>
    <t xml:space="preserve">( 2 )</t>
  </si>
  <si>
    <t xml:space="preserve">Employee Benefit Trust / Employee Welfare Trust under SEBI (Share Based Employee Benefits and Sweat Equity) Regulations, 2021</t>
  </si>
  <si>
    <t xml:space="preserve">EBT</t>
  </si>
  <si>
    <t xml:space="preserve">Employee benefits trusts [Member]</t>
  </si>
  <si>
    <t xml:space="preserve">EmployeeBenefitsTrustsDomain</t>
  </si>
  <si>
    <t xml:space="preserve">DetailsOfSharesHeldByEmployeeBenefitsTrustsAxis</t>
  </si>
  <si>
    <t xml:space="preserve">Total NonPromoter- Non Public  Shareholding (C)= (C)(1)+(C)(2)</t>
  </si>
  <si>
    <t xml:space="preserve">Shares held by non-promoter non-public shareholders [Member]</t>
  </si>
  <si>
    <t xml:space="preserve">Total ( A+B+C2 )</t>
  </si>
  <si>
    <t xml:space="preserve">Total (A+B+C )</t>
  </si>
  <si>
    <t xml:space="preserve">Shareholding pattern [Member]</t>
  </si>
  <si>
    <t xml:space="preserve">Disclosure of notes on shareholding pattern</t>
  </si>
  <si>
    <t xml:space="preserve">Disclosure of notes in case of promoter holding in dematerialsed form is less than 100 percentage</t>
  </si>
  <si>
    <t xml:space="preserve">Disclosure of notes in case of public share holding is less than 25 percentage</t>
  </si>
  <si>
    <t xml:space="preserve">Disclosure of notes on shareholding pattern for company remarks explanatory</t>
  </si>
  <si>
    <t xml:space="preserve">Name of shareholder</t>
  </si>
  <si>
    <t xml:space="preserve">Permanent account number of shareholder</t>
  </si>
  <si>
    <t xml:space="preserve">Reason for not providing PAN</t>
  </si>
  <si>
    <t xml:space="preserve">Shareholder type</t>
  </si>
  <si>
    <t xml:space="preserve">Promoter</t>
  </si>
  <si>
    <t xml:space="preserve">Promoter Group</t>
  </si>
  <si>
    <t xml:space="preserve">Name
of the 
Shareholders
     (I)</t>
  </si>
  <si>
    <t xml:space="preserve">PAN 
(II)</t>
  </si>
  <si>
    <t xml:space="preserve">Total No. of shares on fully diluted basis (including warrants and Convertible Securities etc.) (XI)=(VII+X)</t>
  </si>
  <si>
    <t xml:space="preserve">No of Voting (XIV) Rights</t>
  </si>
  <si>
    <t xml:space="preserve">A1(a)</t>
  </si>
  <si>
    <t xml:space="preserve">Nitin Ram Menon</t>
  </si>
  <si>
    <t xml:space="preserve">ABJPM0483D</t>
  </si>
  <si>
    <t xml:space="preserve">Aditya Nitin Menon</t>
  </si>
  <si>
    <t xml:space="preserve">BJVPM3756Q</t>
  </si>
  <si>
    <t xml:space="preserve">Anshul Nitin Menon</t>
  </si>
  <si>
    <t xml:space="preserve">BJVPM3572L</t>
  </si>
  <si>
    <t xml:space="preserve">Sucheta Nitin Menon</t>
  </si>
  <si>
    <t xml:space="preserve">ABJPM0485F</t>
  </si>
  <si>
    <t xml:space="preserve">Click here to go back</t>
  </si>
  <si>
    <t xml:space="preserve">NA</t>
  </si>
  <si>
    <t xml:space="preserve">Name of SBO</t>
  </si>
  <si>
    <t xml:space="preserve">PAN of SBO</t>
  </si>
  <si>
    <t xml:space="preserve">Passport No. in case of a foreign national of SBO</t>
  </si>
  <si>
    <t xml:space="preserve">Nationality of SBO</t>
  </si>
  <si>
    <t xml:space="preserve">Nationality (Applicable in case of Any other is selected) of SBO</t>
  </si>
  <si>
    <t xml:space="preserve">Name of RegisteredOwner</t>
  </si>
  <si>
    <t xml:space="preserve">PAN of RegisteredOwner</t>
  </si>
  <si>
    <t xml:space="preserve">Passport No. in case of a foreign national of RegisteredOwner</t>
  </si>
  <si>
    <t xml:space="preserve">Nationality of RegisteredOwner</t>
  </si>
  <si>
    <t xml:space="preserve">Nationality (Applicable in case of Any other is selected) of RegisteredOwner</t>
  </si>
  <si>
    <t xml:space="preserve">Shares</t>
  </si>
  <si>
    <t xml:space="preserve">Voting rights SBO</t>
  </si>
  <si>
    <t xml:space="preserve">Rights on distributable dividend or any other distribution</t>
  </si>
  <si>
    <t xml:space="preserve">Exercise of control</t>
  </si>
  <si>
    <t xml:space="preserve">Exercise of significant influence</t>
  </si>
  <si>
    <t xml:space="preserve">Date of creation / acquisition of significant beneficial interest</t>
  </si>
  <si>
    <t xml:space="preserve">India</t>
  </si>
  <si>
    <t xml:space="preserve">United Kingdom</t>
  </si>
  <si>
    <t xml:space="preserve">Hong Kong</t>
  </si>
  <si>
    <t xml:space="preserve">China</t>
  </si>
  <si>
    <t xml:space="preserve">Mauritius</t>
  </si>
  <si>
    <t xml:space="preserve">Singapore</t>
  </si>
  <si>
    <t xml:space="preserve">Details of the SBO</t>
  </si>
  <si>
    <t xml:space="preserve">Details of the registered owner</t>
  </si>
  <si>
    <t xml:space="preserve">Details of holding/ exercise of right of the SBO in the reporting company, whether direct or indirect*:</t>
  </si>
  <si>
    <t xml:space="preserve">Japan</t>
  </si>
  <si>
    <t xml:space="preserve">Name</t>
  </si>
  <si>
    <t xml:space="preserve">PAN </t>
  </si>
  <si>
    <t xml:space="preserve">Passport No. in case of a foreign national</t>
  </si>
  <si>
    <t xml:space="preserve">Nationality</t>
  </si>
  <si>
    <t xml:space="preserve">Nationality (Applicable in case of Any other is selected)</t>
  </si>
  <si>
    <t xml:space="preserve">Whether by virtue of:</t>
  </si>
  <si>
    <t xml:space="preserve">United States of America</t>
  </si>
  <si>
    <t xml:space="preserve">Voting rights</t>
  </si>
  <si>
    <t xml:space="preserve">Any other</t>
  </si>
  <si>
    <t xml:space="preserve">Significant Beneficial Owners</t>
  </si>
  <si>
    <t xml:space="preserve">NITIN MENON</t>
  </si>
  <si>
    <t xml:space="preserve">MENON UNITED PRIVATE LIMITED</t>
  </si>
  <si>
    <t xml:space="preserve">AAACK7437Q</t>
  </si>
  <si>
    <t xml:space="preserve">08-02-2019</t>
  </si>
  <si>
    <t xml:space="preserve">A1(b)</t>
  </si>
  <si>
    <t xml:space="preserve">Trusts</t>
  </si>
  <si>
    <t xml:space="preserve">HUF</t>
  </si>
  <si>
    <t xml:space="preserve">Shareholding , as a % assuming full conversion of convertible securities (as a percentage of diluted share capital)
(XII)= (VII)+(X)
As a % of (A+B+C2)</t>
  </si>
  <si>
    <t xml:space="preserve">Societies</t>
  </si>
  <si>
    <t xml:space="preserve">ESOP or ESOS or ESPS</t>
  </si>
  <si>
    <t xml:space="preserve">Employee welfare fund</t>
  </si>
  <si>
    <t xml:space="preserve">A1(c)</t>
  </si>
  <si>
    <t xml:space="preserve">Venture capital funds</t>
  </si>
  <si>
    <t xml:space="preserve">Angel Investors</t>
  </si>
  <si>
    <t xml:space="preserve">Private Equity Fund</t>
  </si>
  <si>
    <t xml:space="preserve">Director or Director's Relatives</t>
  </si>
  <si>
    <t xml:space="preserve">Category of other indian shareholders</t>
  </si>
  <si>
    <t xml:space="preserve">Category or more than one percentage</t>
  </si>
  <si>
    <t xml:space="preserve">Partnership Firms</t>
  </si>
  <si>
    <t xml:space="preserve">Person Acting in Concert</t>
  </si>
  <si>
    <t xml:space="preserve">Other</t>
  </si>
  <si>
    <t xml:space="preserve">Category</t>
  </si>
  <si>
    <t xml:space="preserve">No.
of the 
Shareholders
     (I)</t>
  </si>
  <si>
    <t xml:space="preserve">More than 1 percentage of shareholding</t>
  </si>
  <si>
    <t xml:space="preserve">Class
eg:y</t>
  </si>
  <si>
    <t xml:space="preserve">A1(d)</t>
  </si>
  <si>
    <t xml:space="preserve">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</si>
  <si>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t xml:space="preserve">A2(a)</t>
  </si>
  <si>
    <t xml:space="preserve">Overseas corporate bodies</t>
  </si>
  <si>
    <t xml:space="preserve">A2(c)</t>
  </si>
  <si>
    <t xml:space="preserve">A2(d)</t>
  </si>
  <si>
    <t xml:space="preserve">Click here to go back </t>
  </si>
  <si>
    <t xml:space="preserve">Category of other foreign shareholders</t>
  </si>
  <si>
    <t xml:space="preserve">Clearing Member</t>
  </si>
  <si>
    <t xml:space="preserve">Employee Welfare Fund</t>
  </si>
  <si>
    <t xml:space="preserve">Firms</t>
  </si>
  <si>
    <t xml:space="preserve">Overseas Corporate Bodies</t>
  </si>
  <si>
    <t xml:space="preserve">Trust</t>
  </si>
  <si>
    <t xml:space="preserve">Venture Capital Fund</t>
  </si>
  <si>
    <t xml:space="preserve">element</t>
  </si>
  <si>
    <t xml:space="preserve">label</t>
  </si>
  <si>
    <t xml:space="preserve">type</t>
  </si>
  <si>
    <t xml:space="preserve">periodType</t>
  </si>
  <si>
    <t xml:space="preserve">Validation</t>
  </si>
  <si>
    <t xml:space="preserve">General Information</t>
  </si>
  <si>
    <t xml:space="preserve">ScripCode</t>
  </si>
  <si>
    <t xml:space="preserve">in-bse-shp-types:ScripCode</t>
  </si>
  <si>
    <t xml:space="preserve">duration</t>
  </si>
  <si>
    <t xml:space="preserve">1) This is a mandatory field. Should be valid SCRIP CODE as per BSE Scrip Code Format. 
2) Please enter 6 digit Scrip Code.</t>
  </si>
  <si>
    <t xml:space="preserve">Symbol</t>
  </si>
  <si>
    <t xml:space="preserve">xbrli:stringItemType</t>
  </si>
  <si>
    <t xml:space="preserve">1) This field is mandatory.
2) Space is not allowed.</t>
  </si>
  <si>
    <t xml:space="preserve">MSEISymbol</t>
  </si>
  <si>
    <t xml:space="preserve">in-bse-shp-types:ISIN</t>
  </si>
  <si>
    <t xml:space="preserve">Please enter 12 digit ISIN number.</t>
  </si>
  <si>
    <t xml:space="preserve">NameOfTheCompany</t>
  </si>
  <si>
    <t xml:space="preserve">This field is mandatory. Please enter company name.</t>
  </si>
  <si>
    <t xml:space="preserve">WhetherCompanyIsSME</t>
  </si>
  <si>
    <t xml:space="preserve">xbrli:booleanItemType</t>
  </si>
  <si>
    <t xml:space="preserve">instant</t>
  </si>
  <si>
    <t xml:space="preserve">1) This field is mandatory.
2) Value must be "Yes" or "No", Please select value from dropdown only.</t>
  </si>
  <si>
    <t xml:space="preserve">ClassOfSecurity</t>
  </si>
  <si>
    <t xml:space="preserve">in-bse-shp-types:ClassOfSecurity</t>
  </si>
  <si>
    <t xml:space="preserve">1) This field is mandatory.
2) Please select value from dropdown only.</t>
  </si>
  <si>
    <t xml:space="preserve">TypeOfReport</t>
  </si>
  <si>
    <t xml:space="preserve">in-bse-shp-types:TypeOfReport</t>
  </si>
  <si>
    <t xml:space="preserve">DateOfReport</t>
  </si>
  <si>
    <t xml:space="preserve">xbrli:dateItemType</t>
  </si>
  <si>
    <t xml:space="preserve">1) This field is mandatory, if you select type of report as "Quarterly". Please enter date in "dd-mm-yyyy" format.
2) Please enter valid date. </t>
  </si>
  <si>
    <t xml:space="preserve">DateOfAllotment</t>
  </si>
  <si>
    <t xml:space="preserve">1) This field is mandatory. if you select type of report as "Pre-listing" or "Capital Restructuring". Please enter date in "dd-mm-yyyy" format.
2) Please enter valid date. </t>
  </si>
  <si>
    <t xml:space="preserve">DateOfListing</t>
  </si>
  <si>
    <t xml:space="preserve">1) Please Enter date in "DD-MM-YYYY" format.
2) Please enter valid date. </t>
  </si>
  <si>
    <t xml:space="preserve">DateOfAllotmentOrListing</t>
  </si>
  <si>
    <t xml:space="preserve">1) Please Enter date in "DD-MM-YYYY" format.
2) Please enter valid date. 
3) Date should be less than to “Date of Report” if Type of report selected as “Capital Restructuring”
 </t>
  </si>
  <si>
    <t xml:space="preserve">ShareholdingPatternFiledUnder</t>
  </si>
  <si>
    <t xml:space="preserve">in-bse-shp-types:TypeOfShareholdingPattern</t>
  </si>
  <si>
    <t xml:space="preserve">WhetherTheListedEntityHasIssuedAnyPartlyPaidUpShares</t>
  </si>
  <si>
    <t xml:space="preserve">WhetherTheListedEntityHasIssuedAnyPartlyPaidUpSharesForPromoterAndPromoterGroup</t>
  </si>
  <si>
    <t xml:space="preserve">WhetherTheListedEntityHasIssuedAnyPartlyPaidUpSharesForPublicShareholder</t>
  </si>
  <si>
    <t xml:space="preserve">WhetherTheListedEntityHasIssuedAnyPartlyPaidUpSharesForNonPromoterNonPublic</t>
  </si>
  <si>
    <t xml:space="preserve">WhetherTheListedEntityHasIssuedAnyConvertibleSecurities</t>
  </si>
  <si>
    <t xml:space="preserve">WhetherTheListedEntityHasIssuedAnyConvertibleSecuritiesForPromoterAndPromoterGroup</t>
  </si>
  <si>
    <t xml:space="preserve">WhetherTheListedEntityHasIssuedAnyConvertibleSecuritiesForPublicShareholder</t>
  </si>
  <si>
    <t xml:space="preserve">WhetherTheListedEntityHasIssuedAnyConvertibleSecuritiesForNonPromoterNonPublic</t>
  </si>
  <si>
    <t xml:space="preserve">WhetherTheListedEntityHasIssuedAnyWarrants</t>
  </si>
  <si>
    <t xml:space="preserve">WhetherTheListedEntityHasIssuedAnyWarrantsForPromoterAndPromoterGroup</t>
  </si>
  <si>
    <t xml:space="preserve">WhetherTheListedEntityHasIssuedAnyWarrantsForPublicShareholder</t>
  </si>
  <si>
    <t xml:space="preserve">WhetherTheListedEntityHasIssuedAnyWarrantsForNonPromoterNonPublic</t>
  </si>
  <si>
    <t xml:space="preserve">WhetherTheListedEntityHasGrantedAnyESOPWhichAreOutstanding</t>
  </si>
  <si>
    <t xml:space="preserve">WhetherTheListedEntityHasGrantedAnyESOPWhichAreOutstandingForPromoterAndPromoterGroup</t>
  </si>
  <si>
    <t xml:space="preserve">WhetherTheListedEntityHasGrantedAnyESOPWhichAreOutstandingForPublicShareholder</t>
  </si>
  <si>
    <t xml:space="preserve">WhetherTheListedEntityHasGrantedAnyESOPWhichAreOutstandingForNonPromoterNonPublic</t>
  </si>
  <si>
    <t xml:space="preserve">WhetherTheListedEntityHasAnySharesAgainstWhichDepositoryReceiptsAreIssued</t>
  </si>
  <si>
    <t xml:space="preserve">WhetherTheListedEntityHasAnySharesAgainstWhichDepositoryReceiptsAreIssuedForPromoterAndPromoterGroup</t>
  </si>
  <si>
    <t xml:space="preserve">WhetherTheListedEntityHasAnySharesAgainstWhichDepositoryReceiptsAreIssuedForPublicShareholder</t>
  </si>
  <si>
    <t xml:space="preserve">WhetherTheListedEntityHasAnySharesAgainstWhichDepositoryReceiptsAreIssuedForNonPromoterNonPublic</t>
  </si>
  <si>
    <t xml:space="preserve">WhetherTheListedEntityHasAnySharesInLockedIn</t>
  </si>
  <si>
    <t xml:space="preserve">WhetherTheListedEntityHasAnySharesInLockedInForPromoterAndPromoterGroup</t>
  </si>
  <si>
    <t xml:space="preserve">WhetherTheListedEntityHasAnySharesInLockedInForPublicShareholder</t>
  </si>
  <si>
    <t xml:space="preserve">WhetherTheListedEntityHasAnySharesInLockedInForNonPromoterNonPublic</t>
  </si>
  <si>
    <t xml:space="preserve">WhetherAnySharesHeldByPromotersAreEncumberedUnderPledged</t>
  </si>
  <si>
    <t xml:space="preserve">WhetherAnySharesHeldByPromotersAreEncumberedUnderPledgedForPromoterAndPromoterGroup</t>
  </si>
  <si>
    <t xml:space="preserve">WhetherAnySharesHeldByPromotersAreEncumberedUnderNonDisposalUndertaking</t>
  </si>
  <si>
    <t xml:space="preserve">WhetherAnySharesHeldByPromotersAreEncumberedUnderNonDisposalUndertakingForPromoterAndPromoterGroup</t>
  </si>
  <si>
    <t xml:space="preserve">WhetherAnySharesHeldByPromotersAreEncumberedOtherThanByWayOfPledgeOrNDU</t>
  </si>
  <si>
    <t xml:space="preserve">WhetherAnySharesHeldByPromotersAreEncumberedOtherThanByWayOfPledgeOrNDUForPromoterAndPromoterGroup</t>
  </si>
  <si>
    <t xml:space="preserve">WhetherCompanyHasEquitySharesWithDifferentialVotingRights</t>
  </si>
  <si>
    <t xml:space="preserve">WhetherCompanyHasEquitySharesWithDifferentialVotingRightsForPromoterAndPromoterGroup</t>
  </si>
  <si>
    <t xml:space="preserve">WhetherCompanyHasEquitySharesWithDifferentialVotingRightsForPublicShareholder</t>
  </si>
  <si>
    <t xml:space="preserve">WhetherCompanyHasEquitySharesWithDifferentialVotingRightsForNonPromoterNonPublic</t>
  </si>
  <si>
    <t xml:space="preserve">Whether any shares held by promoters are pledge or otherwise encumbered?</t>
  </si>
  <si>
    <t xml:space="preserve">WhetherTheListedEntityHasAnySignificantBeneficialOwner</t>
  </si>
  <si>
    <t xml:space="preserve">Total NonPromoter- Non Public  Shareholding 
(C)= (C)(1)+(C)(2)</t>
  </si>
  <si>
    <t xml:space="preserve">IndividualsOrHinduUndividedFamilyMember</t>
  </si>
  <si>
    <t xml:space="preserve">nonnum:domainItemType</t>
  </si>
  <si>
    <t xml:space="preserve">CentralGovernmentOrStateGovernmentSMember</t>
  </si>
  <si>
    <t xml:space="preserve">IndianFinancialInstitutionsOrBanksMember</t>
  </si>
  <si>
    <t xml:space="preserve">OtherIndianShareholdersMember</t>
  </si>
  <si>
    <t xml:space="preserve">IndianMember</t>
  </si>
  <si>
    <t xml:space="preserve">NonResidentIndividualsOrForeignIndividualsMember</t>
  </si>
  <si>
    <t xml:space="preserve">ForeignGovernmentMember</t>
  </si>
  <si>
    <t xml:space="preserve">ForeignInstitutionsMember</t>
  </si>
  <si>
    <t xml:space="preserve">ForeignPortfolioInvestorMember</t>
  </si>
  <si>
    <t xml:space="preserve">OtherForeignShareholdersMember</t>
  </si>
  <si>
    <t xml:space="preserve">ForeignMember</t>
  </si>
  <si>
    <t xml:space="preserve">ShareholdingOfPromoterAndPromoterGroupMember</t>
  </si>
  <si>
    <t xml:space="preserve">MutualFundsOrUTIMember</t>
  </si>
  <si>
    <t xml:space="preserve">VentureCapitalFundsMember</t>
  </si>
  <si>
    <t xml:space="preserve">AlternativeInvestmentFundsMember</t>
  </si>
  <si>
    <t xml:space="preserve">BanksMember</t>
  </si>
  <si>
    <t xml:space="preserve">InsuranceCompaniesMember</t>
  </si>
  <si>
    <t xml:space="preserve">ProvidentFundsOrPensionFundsMember</t>
  </si>
  <si>
    <t xml:space="preserve">AssetReconstructionCompaniesMember</t>
  </si>
  <si>
    <t xml:space="preserve">SovereignWealthFundsDomesticMember</t>
  </si>
  <si>
    <t xml:space="preserve">NBFCsRegisteredWithRBIMember</t>
  </si>
  <si>
    <t xml:space="preserve">OtherFinancialInstitutionsMember</t>
  </si>
  <si>
    <t xml:space="preserve">OtherInstitutionsDomesticMember</t>
  </si>
  <si>
    <t xml:space="preserve">InstitutionsDomesticMember</t>
  </si>
  <si>
    <t xml:space="preserve">ForeignDirectInvestmentMember</t>
  </si>
  <si>
    <t xml:space="preserve">ForeignVentureCapitalInvestorsMember</t>
  </si>
  <si>
    <t xml:space="preserve">SovereignWealthFundsForeignMember</t>
  </si>
  <si>
    <t xml:space="preserve">InstitutionsForeignPortfolioInvestorCategoryOneMember</t>
  </si>
  <si>
    <t xml:space="preserve">InstitutionsForeignPortfolioInvestorCategoryTwoMember</t>
  </si>
  <si>
    <t xml:space="preserve">OverseasDepositoriesMember</t>
  </si>
  <si>
    <t xml:space="preserve">OtherInstitutionsForeignMember</t>
  </si>
  <si>
    <t xml:space="preserve">InstitutionsForeignMember</t>
  </si>
  <si>
    <t xml:space="preserve">CentralGovernmentOrPresidentOfIndiaMember</t>
  </si>
  <si>
    <t xml:space="preserve">StateGovernmentsOrGovernorsMember</t>
  </si>
  <si>
    <t xml:space="preserve">ShareholdingByCompaniesOrBodiesCorporateWhereCentralOrStateGovernmentIsPromoterMember</t>
  </si>
  <si>
    <t xml:space="preserve">GovernmentsMember</t>
  </si>
  <si>
    <t xml:space="preserve">AssociateCompaniesOrSubsidiariesMember</t>
  </si>
  <si>
    <t xml:space="preserve">DirectorsAndDirectorsRelativesMember</t>
  </si>
  <si>
    <t xml:space="preserve">KeyManagerialPersonnelMember</t>
  </si>
  <si>
    <t xml:space="preserve">RelativesOfPromotersOtherThanPromoterGroupMember</t>
  </si>
  <si>
    <t xml:space="preserve">TrustsWhereAnyPersonBelongingToPromoterAndPromoterGroupIsTrusteeOrBeneficiaryOrAuthorOfTrustMember</t>
  </si>
  <si>
    <t xml:space="preserve">InvestorEducationAndProtectionFundMember</t>
  </si>
  <si>
    <t xml:space="preserve">ResidentIndividualShareholdersHoldingNominalShareCapitalUpToRsTwoLakhMember</t>
  </si>
  <si>
    <t xml:space="preserve">ResidentIndividualShareholdersHoldingNominalShareCapitalInExcessOfRsTwoLakhMember</t>
  </si>
  <si>
    <t xml:space="preserve">NonResidentIndiansMember</t>
  </si>
  <si>
    <t xml:space="preserve">ForeignNationalsMember</t>
  </si>
  <si>
    <t xml:space="preserve">ForeignCompaniesMember</t>
  </si>
  <si>
    <t xml:space="preserve">BodiesCorporateMember</t>
  </si>
  <si>
    <t xml:space="preserve">OtherNonInstitutionsMember</t>
  </si>
  <si>
    <t xml:space="preserve">NonInstitutionsMember</t>
  </si>
  <si>
    <t xml:space="preserve">PublicShareholdingMember</t>
  </si>
  <si>
    <t xml:space="preserve">CustodianOrDRHolderMember</t>
  </si>
  <si>
    <t xml:space="preserve">EmployeeBenefitsTrustsMember</t>
  </si>
  <si>
    <t xml:space="preserve">SharesHeldByNonPromoterNonPublicShareholdersMember</t>
  </si>
  <si>
    <t xml:space="preserve">ShareholdingPatternMember</t>
  </si>
  <si>
    <t xml:space="preserve">NumberOfShareholders</t>
  </si>
  <si>
    <t xml:space="preserve">xbrli:decimalItemType</t>
  </si>
  <si>
    <t xml:space="preserve">Total of all "More than 1 percentage (Column F)" for selected "Category (Column E)" should be lower than or equal to "Category (Column F)" for selected "Category (Column E)"</t>
  </si>
  <si>
    <t xml:space="preserve">NumberOfFullyPaidUpEquityShares</t>
  </si>
  <si>
    <t xml:space="preserve">xbrli:sharesItemType</t>
  </si>
  <si>
    <t xml:space="preserve">1) This is mandatory field.
2) Only numeric value allowed.</t>
  </si>
  <si>
    <t xml:space="preserve">NumberOfPartlyPaidUpEquityShares</t>
  </si>
  <si>
    <t xml:space="preserve">NumberOfSharesUnderlyingOutstandingDepositoryReceipts</t>
  </si>
  <si>
    <t xml:space="preserve">NumberOfShares</t>
  </si>
  <si>
    <t xml:space="preserve">Total nos. shares held should be equal to "No. of fully paid up equity shares held, No. of Partly paid-up equity shares held, No. of shares underlying Depository Receipts".</t>
  </si>
  <si>
    <t xml:space="preserve">ShareholdingAsAPercentageOfTotalNumberOfShares</t>
  </si>
  <si>
    <t xml:space="preserve">num:percentItemType</t>
  </si>
  <si>
    <t xml:space="preserve">In case of public share holding percentage can not be less than one percentage.</t>
  </si>
  <si>
    <t xml:space="preserve">NumberOfVotingRightsHeldBySameClassOfSecurities</t>
  </si>
  <si>
    <t xml:space="preserve">1) Value must be equal to "No. of fully paid up equity shares held (IV)".
2) Only numeric value allowed.</t>
  </si>
  <si>
    <t xml:space="preserve">NumberOfVotingRightsHeldByDifferentialVotingRights</t>
  </si>
  <si>
    <t xml:space="preserve">NumberOfVotingRights</t>
  </si>
  <si>
    <t xml:space="preserve">Total No. of Voting rights should be equal to "Class X", "Class Y".</t>
  </si>
  <si>
    <t xml:space="preserve">PercentageOfTotalVotingRights</t>
  </si>
  <si>
    <t xml:space="preserve">NumberOfSharesUnderlyingOutstandingConvertibleSecurities</t>
  </si>
  <si>
    <t xml:space="preserve">NumberOfSharesUnderlyingOutstandingWarrants</t>
  </si>
  <si>
    <t xml:space="preserve">NumberOfSharesOutstandingESOPGranted</t>
  </si>
  <si>
    <t xml:space="preserve">NumberOfSharesUnderlyingOutstandingConvertibleSecuritiesWarrantsAndESOP</t>
  </si>
  <si>
    <t xml:space="preserve">Total No. of Shares Underlying Outstanding convertible securities, No. of Warrants and ESOP should be equal to "No. Of Shares Underlying Outstanding convertible securities (XA)", "No. of Shares Underlying Outstanding Warrants (XB)", "No. Of Underlying Outstanding ESOP Granted (XC)".</t>
  </si>
  <si>
    <t xml:space="preserve">NumberOfSharesOnFullyDilutedBasisIncludingWarrantsESOPAndConvertibleSecurities</t>
  </si>
  <si>
    <t xml:space="preserve">Total No. of shares on fully diluted basis should be equal to "Total nos. shares held" and "Total No. of Shares Underlying Outstanding convertible securities, No. of Warrants and ESOP"</t>
  </si>
  <si>
    <t xml:space="preserve">ShareholdingAsAPercentageAssumingFullConversionOfConvertibleSecuritiesWarrantsAndESOP</t>
  </si>
  <si>
    <t xml:space="preserve">NumberOfTheLockedInShares</t>
  </si>
  <si>
    <t xml:space="preserve">1) Value should be less than or equal to "Total nos. shares held".
2) Value should be greater than or equal to zero.</t>
  </si>
  <si>
    <t xml:space="preserve">LockedInSharesAsAPercentageOfTotalNumberOfShares</t>
  </si>
  <si>
    <t xml:space="preserve">NumberOfSharesEncumberedUnderPledged</t>
  </si>
  <si>
    <t xml:space="preserve">EncumberedShareUnderPledgedAsPercentageOfTotalNumberOfShares</t>
  </si>
  <si>
    <t xml:space="preserve">NumberOfSharesEncumberedUnderNonDisposalUndertaking</t>
  </si>
  <si>
    <t xml:space="preserve">EncumberedShareUnderNonDisposalUndertakingAsPercentageOfTotalNumberOfShares</t>
  </si>
  <si>
    <t xml:space="preserve">NumberOfSharesEncumberedUnderOtherEncumbrances</t>
  </si>
  <si>
    <t xml:space="preserve">EncumberedShareUnderOtherEncumbrancesAsPercentageOfTotalNumberOfShares</t>
  </si>
  <si>
    <t xml:space="preserve">NumberOfSharesEncumbered</t>
  </si>
  <si>
    <t xml:space="preserve">1) Total number of shares encumbered should be equal to "Number of Shares pledged (XIV), Non-Disposal Undertaking (XV), Other encumbrances, (XVI)".
2) Total number of shares encumbered cannot be more than "Total nos. shares held"</t>
  </si>
  <si>
    <t xml:space="preserve">EncumberedSharesHeldAsPercentageOfTotalNumberOfShares</t>
  </si>
  <si>
    <t xml:space="preserve">NumberOfEquitySharesHeldInDematerializedForm</t>
  </si>
  <si>
    <t xml:space="preserve">1) Value should be less than or equal to "Total nos. shares held".
2) Only numeric value allowed.</t>
  </si>
  <si>
    <t xml:space="preserve">NumberOfSharesUnderSubCategoryOne</t>
  </si>
  <si>
    <t xml:space="preserve">1) This is mandatory field.
2) Sub-category (i) should be less than or equal to total number of shares.
3) Only numeric value allowed.</t>
  </si>
  <si>
    <t xml:space="preserve">NumberOfSharesUnderSubCategoryTwo</t>
  </si>
  <si>
    <t xml:space="preserve">1) This is mandatory field.
2) Sub-category (ii) should be less than or equal to total number of shares.
3) Only numeric value allowed.</t>
  </si>
  <si>
    <t xml:space="preserve">NumberOfSharesUnderSubCategoryThree</t>
  </si>
  <si>
    <t xml:space="preserve">1) This is mandatory field.
2) Sub-category (iii) should be less than or equal to total number of shares.
3) Only numeric value allowed.</t>
  </si>
  <si>
    <t xml:space="preserve">DisclosureOfNotesOnShareholdingPatternExplanatoryTextBlock</t>
  </si>
  <si>
    <t xml:space="preserve">nonnum:textBlockItemType</t>
  </si>
  <si>
    <t xml:space="preserve">DisclosureOfNotesInCaseOfPromoterHoldingInDematerializedFormIsLessThan100PercentageExplanatoryTextBlock</t>
  </si>
  <si>
    <t xml:space="preserve">This field is mandatory if promoter holiding in dematerialsed form is less than 100 percentage.</t>
  </si>
  <si>
    <t xml:space="preserve">DisclosureOfNotesInCaseOfPublicShareholdingIsLessThan25PercentageExplanatoryTextBlock</t>
  </si>
  <si>
    <t xml:space="preserve">This filed is mandatory if public share holding is less than 25 percentage.</t>
  </si>
  <si>
    <t xml:space="preserve">DisclosureOfNotesOnShareholdingPatternForCompanyRemarksExplanatoryTextBlock</t>
  </si>
  <si>
    <t xml:space="preserve">NameOfTheShareholder</t>
  </si>
  <si>
    <t xml:space="preserve">PermanentAccountNumberOfShareholder</t>
  </si>
  <si>
    <t xml:space="preserve">in-bse-shp-types:PermanentAccountNumber</t>
  </si>
  <si>
    <t xml:space="preserve">[A-Z][A-Z][A-Z][A-Z][A-Z][0-9][0-9][0-9][0-9][A-Z]
In absence of PAN write : ZZZZZ9999Z</t>
  </si>
  <si>
    <t xml:space="preserve">DisclosureOfNotesOnReasonForNotProvidingPANExplanatoryTextBlock</t>
  </si>
  <si>
    <t xml:space="preserve">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</si>
  <si>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 xml:space="preserve">TypeOfPromoterShareholding</t>
  </si>
  <si>
    <t xml:space="preserve">in-bse-shp-types:PromoterAndPromoterGroup</t>
  </si>
  <si>
    <t xml:space="preserve">1) This is mandatory field.
2) Select value from the drop-down.</t>
  </si>
  <si>
    <t xml:space="preserve">CategoryOfOtherIndianShareholders</t>
  </si>
  <si>
    <t xml:space="preserve">in-bse-shp-types:CategoryOfIndianShareholders</t>
  </si>
  <si>
    <t xml:space="preserve">CategoryOfOtherForeignShareholders</t>
  </si>
  <si>
    <t xml:space="preserve">in-bse-shp-types:CategoryOfForeignShareholders</t>
  </si>
  <si>
    <t xml:space="preserve">WhetherACategoryOrMoreThan1PercentageOfShareholding</t>
  </si>
  <si>
    <t xml:space="preserve">in-bse-shp-types:TypeOfOtherShareholding</t>
  </si>
  <si>
    <t xml:space="preserve">CategoryOfOtherInstitutions</t>
  </si>
  <si>
    <t xml:space="preserve">Category of other institutions</t>
  </si>
  <si>
    <t xml:space="preserve">in-bse-shp-types:CategoryOfInstitutionShareholders</t>
  </si>
  <si>
    <t xml:space="preserve">CategoryOfOtherNonInstitutions</t>
  </si>
  <si>
    <t xml:space="preserve">Category of other non-institutions</t>
  </si>
  <si>
    <t xml:space="preserve">in-bse-shp-types:CategoryOfNonInstitutionsShareholders</t>
  </si>
  <si>
    <t xml:space="preserve">Non Promoter- Non Public shareholder</t>
  </si>
  <si>
    <t xml:space="preserve">TypeOfDepositoryReceipts</t>
  </si>
  <si>
    <t xml:space="preserve">Type of depository receipts</t>
  </si>
  <si>
    <t xml:space="preserve">in-bse-shp-types:TypeOfDepositoryReceipts</t>
  </si>
  <si>
    <t xml:space="preserve">NameOfTheBank</t>
  </si>
  <si>
    <t xml:space="preserve">Name of the bank</t>
  </si>
  <si>
    <t xml:space="preserve">Unclaimed Public</t>
  </si>
  <si>
    <t xml:space="preserve">OutstandingSharesHeldInDematOrUnclaimedSuspenseAccount</t>
  </si>
  <si>
    <t xml:space="preserve">Outstanding shares held in demat or unclaimed suspense account</t>
  </si>
  <si>
    <t xml:space="preserve">Please enter Outstanding shares held in demat or unclaimed suspense account which allowes only numeric value.</t>
  </si>
  <si>
    <t xml:space="preserve">VotingRightsWhichAreFrozen</t>
  </si>
  <si>
    <t xml:space="preserve">voting rights which are frozen</t>
  </si>
  <si>
    <t xml:space="preserve">DisclosureOfNotesOnSharesWhichRemainUnclaimedForPublicShareholdersExplanatoryTextBlock</t>
  </si>
  <si>
    <t xml:space="preserve">Disclosure of notes on shares which remain unclaimed for public shareholders</t>
  </si>
  <si>
    <t xml:space="preserve">PAC Public</t>
  </si>
  <si>
    <t xml:space="preserve">Name of Shareholder</t>
  </si>
  <si>
    <t xml:space="preserve">NameOfThePAC</t>
  </si>
  <si>
    <t xml:space="preserve">Name of the PAC</t>
  </si>
  <si>
    <t xml:space="preserve">Number of shares</t>
  </si>
  <si>
    <t xml:space="preserve">Please eneter Number of shares which allowes only numeric value</t>
  </si>
  <si>
    <t xml:space="preserve">PercentageOfShareholdingByPAC</t>
  </si>
  <si>
    <t xml:space="preserve">Percentage of shareholding by PAC</t>
  </si>
  <si>
    <t xml:space="preserve">Unclaimed Prom</t>
  </si>
  <si>
    <t xml:space="preserve">Voting rights which are frozen</t>
  </si>
  <si>
    <t xml:space="preserve">DisclosureOfNotesOnSharesWhichRemainUnclaimedForPromoterAndPromoterGroupExplanatoryTextBlock</t>
  </si>
  <si>
    <t xml:space="preserve">Disclosure of notes on shares which remain unclaimed for promoter and promoter group</t>
  </si>
  <si>
    <t xml:space="preserve">SBO</t>
  </si>
  <si>
    <t xml:space="preserve">NameOfSignificantBeneficialOwners</t>
  </si>
  <si>
    <t xml:space="preserve">PANOfSignificantBeneficialOwners</t>
  </si>
  <si>
    <t xml:space="preserve">PassportNoOfSignificantBeneficialOwners</t>
  </si>
  <si>
    <t xml:space="preserve">NationalityOfSignificantBeneficialOwners</t>
  </si>
  <si>
    <t xml:space="preserve">DescriptionOfOtherNationalityOfSignificantBeneficialOwners</t>
  </si>
  <si>
    <t xml:space="preserve">NameOfRegisteredOwner</t>
  </si>
  <si>
    <t xml:space="preserve">PANOfRegisteredOwner</t>
  </si>
  <si>
    <t xml:space="preserve">PassportNoOfRegisteredOwner</t>
  </si>
  <si>
    <t xml:space="preserve">NationalityOfRegisteredOwner</t>
  </si>
  <si>
    <t xml:space="preserve">DescriptionOfOtherNationalityOfRegisteredOwner</t>
  </si>
  <si>
    <t xml:space="preserve">DetailsOfHoldingExerciseOfRightOfTheSBOInTheReportingCompanyWhetherByVirtueOfShares</t>
  </si>
  <si>
    <t xml:space="preserve">DetailsOfHoldingExerciseOfRightOfTheSBOInTheReportingCompanyWhetherByVirtueOfVotingRights</t>
  </si>
  <si>
    <t xml:space="preserve">DetailsOfHoldingExerciseOfRightOfTheSBOInTheReportingCompanyWhetherByVirtueOfRightsOnDistributableDividendOrAnyOtherDistribution</t>
  </si>
  <si>
    <t xml:space="preserve">DetailsOfHoldingExerciseOfRightOfTheSBOInTheReportingCompanyWhetherByVirtueOfExerciseOfControl</t>
  </si>
  <si>
    <t xml:space="preserve">DetailsOfHoldingExerciseOfRightOfTheSBOInTheReportingCompanyWhetherByVirtueOfExerciseOfSignificantInfluence</t>
  </si>
  <si>
    <t xml:space="preserve">DateOfCreationOrAcquisitionOfSignificantBeneficialInterest</t>
  </si>
  <si>
    <t xml:space="preserve">1) This field is mandatory.
2) Please Enter date in "DD-MM-YYYY" format.</t>
  </si>
  <si>
    <t xml:space="preserve">WhetherTheListedEntityIsPublicSectorUndertaking</t>
  </si>
  <si>
    <t xml:space="preserve">PercentageOfBoardApprovedLimits</t>
  </si>
  <si>
    <t xml:space="preserve">Board approved limits (%)</t>
  </si>
  <si>
    <t xml:space="preserve">1) This is a mandatory field.
2) Please enter numeric value up to 2 decimal.
3) Value should be less then or equal to 100.</t>
  </si>
  <si>
    <t xml:space="preserve">PercentageOfLimitsUtilized</t>
  </si>
  <si>
    <t xml:space="preserve">Limits utilized (%)</t>
  </si>
  <si>
    <t xml:space="preserve">PercentageOfLimitSetByGoverement</t>
  </si>
  <si>
    <t xml:space="preserve">Limit set by government (%)</t>
  </si>
  <si>
    <t xml:space="preserve">NRI</t>
  </si>
  <si>
    <t xml:space="preserve">Number of equity shares held in dematerialized form 
(XIV)</t>
  </si>
  <si>
    <t xml:space="preserve">Market Maker</t>
  </si>
  <si>
    <t xml:space="preserve">Clearing Members</t>
  </si>
  <si>
    <t xml:space="preserve">B1(a)</t>
  </si>
  <si>
    <t xml:space="preserve">NSDL or CDSL transit</t>
  </si>
  <si>
    <t xml:space="preserve">Disclosure of shareholder holding more than 1% of total number of shares</t>
  </si>
  <si>
    <t xml:space="preserve">B1(b)</t>
  </si>
  <si>
    <t xml:space="preserve">
Disclosure of shareholder holding more than 1% of total number of shares</t>
  </si>
  <si>
    <t xml:space="preserve">Private equity fund</t>
  </si>
  <si>
    <t xml:space="preserve">B1(c)</t>
  </si>
  <si>
    <t xml:space="preserve">B2(b)</t>
  </si>
  <si>
    <t xml:space="preserve">B2(d)</t>
  </si>
  <si>
    <t xml:space="preserve">B1(d)</t>
  </si>
  <si>
    <t xml:space="preserve">B1(e)</t>
  </si>
  <si>
    <t xml:space="preserve">B4(l)</t>
  </si>
  <si>
    <t xml:space="preserve">B4(k)</t>
  </si>
  <si>
    <t xml:space="preserve">B4(j)</t>
  </si>
  <si>
    <t xml:space="preserve">B4(i)</t>
  </si>
  <si>
    <t xml:space="preserve">B4(f)</t>
  </si>
  <si>
    <t xml:space="preserve">B4(e)</t>
  </si>
  <si>
    <t xml:space="preserve">B4(d)</t>
  </si>
  <si>
    <t xml:space="preserve">B4(c)</t>
  </si>
  <si>
    <t xml:space="preserve">B4(b)</t>
  </si>
  <si>
    <t xml:space="preserve">B4(a)</t>
  </si>
  <si>
    <t xml:space="preserve">B3(c)</t>
  </si>
  <si>
    <t xml:space="preserve">B3(b)</t>
  </si>
  <si>
    <t xml:space="preserve">B3(a)</t>
  </si>
  <si>
    <t xml:space="preserve">Central  Government / President of India</t>
  </si>
  <si>
    <t xml:space="preserve">State industrial development Corporation</t>
  </si>
  <si>
    <t xml:space="preserve">Provident Fund</t>
  </si>
  <si>
    <t xml:space="preserve">Pension Fund</t>
  </si>
  <si>
    <t xml:space="preserve">National Investment Fund</t>
  </si>
  <si>
    <t xml:space="preserve">Insurance Companies</t>
  </si>
  <si>
    <t xml:space="preserve">Category / More than 1 percentage</t>
  </si>
  <si>
    <t xml:space="preserve">B2(g)</t>
  </si>
  <si>
    <t xml:space="preserve">B1(k)</t>
  </si>
  <si>
    <t xml:space="preserve">B2(e)</t>
  </si>
  <si>
    <t xml:space="preserve">B2(c)</t>
  </si>
  <si>
    <t xml:space="preserve">B2(a)</t>
  </si>
  <si>
    <t xml:space="preserve">B1(j)</t>
  </si>
  <si>
    <t xml:space="preserve">B1(h)</t>
  </si>
  <si>
    <t xml:space="preserve">B1(g)</t>
  </si>
  <si>
    <t xml:space="preserve">B1(f)</t>
  </si>
  <si>
    <t xml:space="preserve">B4(g)</t>
  </si>
  <si>
    <t xml:space="preserve">Individuals -  i.Individual shareholders holding nominal share capital up to Rs. 2 lakhs. </t>
  </si>
  <si>
    <t xml:space="preserve">B4(h)</t>
  </si>
  <si>
    <t xml:space="preserve">Individuals - ii. Individual shareholders holding nominal share capital in excess of Rs. 2 lakhs.</t>
  </si>
  <si>
    <t xml:space="preserve">
Disclosure of shareholder holding more than 1% of total number of shares
</t>
  </si>
  <si>
    <t xml:space="preserve">B3(i)</t>
  </si>
  <si>
    <t xml:space="preserve">Number of warrant and convertible securities</t>
  </si>
  <si>
    <t xml:space="preserve">Total shareholding as a percentage assuming full conversion of convertible securities</t>
  </si>
  <si>
    <t xml:space="preserve">Searial No.</t>
  </si>
  <si>
    <t xml:space="preserve">No. Of Shares Underlying Outstanding convertible securities
(X)</t>
  </si>
  <si>
    <t xml:space="preserve">No. of Shares Underlying Outstanding Warrants (Xi)</t>
  </si>
  <si>
    <t xml:space="preserve">No. Of Shares Underlying Outstanding convertible securities and No. Of Warrants
(Xi) (a)</t>
  </si>
  <si>
    <t xml:space="preserve">Shareholding , as a % assuming full conversion of convertible securities (as a percentage of diluted share capital)
(XI)= (VII)+(X)
As a % of (A+B+C2)</t>
  </si>
  <si>
    <t xml:space="preserve">Number of Locked in shares
(XII)</t>
  </si>
  <si>
    <t xml:space="preserve">Employee Trusts</t>
  </si>
  <si>
    <t xml:space="preserve">B2(f)</t>
  </si>
  <si>
    <t xml:space="preserve">Employees</t>
  </si>
  <si>
    <t xml:space="preserve">Enemy Property</t>
  </si>
  <si>
    <t xml:space="preserve">FCCB</t>
  </si>
  <si>
    <t xml:space="preserve">Firm</t>
  </si>
  <si>
    <t xml:space="preserve">Foreign Portfolio Investor (Category - III)</t>
  </si>
  <si>
    <t xml:space="preserve">IEFP</t>
  </si>
  <si>
    <t xml:space="preserve">LLP</t>
  </si>
  <si>
    <t xml:space="preserve">Non-Resident Indian (NRI)</t>
  </si>
  <si>
    <t xml:space="preserve">NSDL or CDSL Transit</t>
  </si>
  <si>
    <t xml:space="preserve">Others</t>
  </si>
  <si>
    <t xml:space="preserve">Unclaimed or Suspense or Escrow Account</t>
  </si>
  <si>
    <t xml:space="preserve">B4(m)</t>
  </si>
  <si>
    <t xml:space="preserve">Table VI - Statement showing foreign ownership limits</t>
  </si>
  <si>
    <t xml:space="preserve">Approved limits (%)</t>
  </si>
  <si>
    <t xml:space="preserve">As on shareholding date</t>
  </si>
  <si>
    <t xml:space="preserve">As on the end of previous 1st quarter</t>
  </si>
  <si>
    <t xml:space="preserve">As on the end of previous 2nd quarter</t>
  </si>
  <si>
    <t xml:space="preserve">As on the end of previous 3rd quarter</t>
  </si>
  <si>
    <t xml:space="preserve">As on the end of previous 4th quarter</t>
  </si>
  <si>
    <r>
      <rPr>
        <b val="true"/>
        <sz val="11"/>
        <color rgb="FFFF0000"/>
        <rFont val="Calibri"/>
        <family val="2"/>
        <charset val="1"/>
      </rPr>
      <t xml:space="preserve">Notes :-
</t>
    </r>
    <r>
      <rPr>
        <sz val="11"/>
        <color rgb="FFFF0000"/>
        <rFont val="Calibri"/>
        <family val="2"/>
        <charset val="1"/>
      </rPr>
      <t xml:space="preserve"> </t>
    </r>
    <r>
      <rPr>
        <sz val="11"/>
        <color theme="1"/>
        <rFont val="Calibri"/>
        <family val="2"/>
        <charset val="1"/>
      </rPr>
      <t xml:space="preserve">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</si>
  <si>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 xml:space="preserve">GDR</t>
  </si>
  <si>
    <t xml:space="preserve">GDS</t>
  </si>
  <si>
    <t xml:space="preserve">ADR</t>
  </si>
  <si>
    <t xml:space="preserve">ADS</t>
  </si>
  <si>
    <t xml:space="preserve">SDR</t>
  </si>
  <si>
    <t xml:space="preserve">Bank Name</t>
  </si>
  <si>
    <t xml:space="preserve">C1</t>
  </si>
  <si>
    <t xml:space="preserve">C2</t>
  </si>
  <si>
    <t xml:space="preserve">Details of Shares which remain unclaimed for Promoter &amp; Promoter Group                    </t>
  </si>
  <si>
    <t xml:space="preserve">Cick here to go back</t>
  </si>
</sst>
</file>

<file path=xl/styles.xml><?xml version="1.0" encoding="utf-8"?>
<styleSheet xmlns="http://schemas.openxmlformats.org/spreadsheetml/2006/main">
  <numFmts count="10">
    <numFmt numFmtId="164" formatCode="General"/>
    <numFmt numFmtId="165" formatCode="@"/>
    <numFmt numFmtId="166" formatCode="dd/mm/yyyy"/>
    <numFmt numFmtId="167" formatCode="0.00"/>
    <numFmt numFmtId="168" formatCode="0"/>
    <numFmt numFmtId="169" formatCode="0;[RED]0"/>
    <numFmt numFmtId="170" formatCode="0.00;[RED]0.00"/>
    <numFmt numFmtId="171" formatCode="_ * #,##0.00_ ;_ * \-#,##0.00_ ;_ * \-??_ ;_ @_ "/>
    <numFmt numFmtId="172" formatCode="_ * #,##0_ ;_ * \-#,##0_ ;_ * \-??_ ;_ @_ "/>
    <numFmt numFmtId="173" formatCode="#,##0.00"/>
  </numFmts>
  <fonts count="43">
    <font>
      <sz val="11"/>
      <color theme="1"/>
      <name val="Calibri"/>
      <family val="2"/>
      <charset val="1"/>
    </font>
    <font>
      <sz val="10"/>
      <name val="Arial"/>
      <family val="0"/>
    </font>
    <font>
      <sz val="10"/>
      <name val="Arial"/>
      <family val="0"/>
    </font>
    <font>
      <sz val="10"/>
      <name val="Arial"/>
      <family val="0"/>
    </font>
    <font>
      <u val="single"/>
      <sz val="11"/>
      <color theme="10"/>
      <name val="Calibri"/>
      <family val="2"/>
      <charset val="1"/>
    </font>
    <font>
      <sz val="8"/>
      <name val="ＭＳ Ｐゴシック"/>
      <family val="3"/>
      <charset val="128"/>
    </font>
    <font>
      <sz val="10"/>
      <name val="Arial"/>
      <family val="2"/>
      <charset val="1"/>
    </font>
    <font>
      <b val="true"/>
      <sz val="10"/>
      <name val="Arial"/>
      <family val="2"/>
      <charset val="1"/>
    </font>
    <font>
      <sz val="11"/>
      <name val="Arial"/>
      <family val="2"/>
      <charset val="1"/>
    </font>
    <font>
      <b val="true"/>
      <sz val="12"/>
      <color rgb="FF000000"/>
      <name val="Times New Roman"/>
      <family val="1"/>
      <charset val="1"/>
    </font>
    <font>
      <sz val="10"/>
      <name val="Verdana"/>
      <family val="2"/>
      <charset val="1"/>
    </font>
    <font>
      <sz val="10"/>
      <name val="Times New Roman"/>
      <family val="1"/>
      <charset val="1"/>
    </font>
    <font>
      <b val="true"/>
      <sz val="12"/>
      <name val="Times New Roman"/>
      <family val="1"/>
      <charset val="1"/>
    </font>
    <font>
      <sz val="10"/>
      <color rgb="FF000000"/>
      <name val="Verdana"/>
      <family val="2"/>
      <charset val="1"/>
    </font>
    <font>
      <b val="true"/>
      <sz val="16"/>
      <color rgb="FF333333"/>
      <name val="Calibri"/>
      <family val="2"/>
      <charset val="1"/>
    </font>
    <font>
      <b val="true"/>
      <sz val="16"/>
      <color theme="1"/>
      <name val="Calibri"/>
      <family val="2"/>
      <charset val="1"/>
    </font>
    <font>
      <b val="true"/>
      <sz val="12"/>
      <color theme="0"/>
      <name val="Calibri"/>
      <family val="0"/>
    </font>
    <font>
      <b val="true"/>
      <sz val="11"/>
      <color rgb="FF333333"/>
      <name val="Calibri"/>
      <family val="2"/>
      <charset val="1"/>
    </font>
    <font>
      <b val="true"/>
      <sz val="12"/>
      <color theme="1"/>
      <name val="Calibri"/>
      <family val="2"/>
      <charset val="1"/>
    </font>
    <font>
      <b val="true"/>
      <sz val="11"/>
      <color theme="1"/>
      <name val="Calibri"/>
      <family val="2"/>
      <charset val="1"/>
    </font>
    <font>
      <b val="true"/>
      <sz val="14"/>
      <color theme="1"/>
      <name val="Calibri"/>
      <family val="2"/>
      <charset val="1"/>
    </font>
    <font>
      <b val="true"/>
      <u val="single"/>
      <sz val="12"/>
      <color rgb="FFFF0000"/>
      <name val="Calibri"/>
      <family val="2"/>
      <charset val="1"/>
    </font>
    <font>
      <sz val="11"/>
      <color theme="0"/>
      <name val="Calibri"/>
      <family val="0"/>
    </font>
    <font>
      <sz val="11"/>
      <color rgb="FF000000"/>
      <name val="Calibri"/>
      <family val="0"/>
      <charset val="1"/>
    </font>
    <font>
      <sz val="9"/>
      <color theme="1"/>
      <name val="Calibri"/>
      <family val="2"/>
      <charset val="1"/>
    </font>
    <font>
      <sz val="10"/>
      <color theme="1"/>
      <name val="Calibri"/>
      <family val="2"/>
      <charset val="1"/>
    </font>
    <font>
      <u val="single"/>
      <sz val="11"/>
      <color theme="1"/>
      <name val="Calibri"/>
      <family val="2"/>
      <charset val="1"/>
    </font>
    <font>
      <b val="true"/>
      <u val="single"/>
      <sz val="12"/>
      <color theme="1"/>
      <name val="Calibri"/>
      <family val="2"/>
      <charset val="1"/>
    </font>
    <font>
      <b val="true"/>
      <sz val="11"/>
      <color rgb="FFD8D8D8"/>
      <name val="Calibri"/>
      <family val="2"/>
      <charset val="1"/>
    </font>
    <font>
      <sz val="11"/>
      <color theme="0"/>
      <name val="Calibri"/>
      <family val="2"/>
      <charset val="1"/>
    </font>
    <font>
      <b val="true"/>
      <sz val="14"/>
      <color theme="0"/>
      <name val="Calibri"/>
      <family val="2"/>
      <charset val="1"/>
    </font>
    <font>
      <sz val="11"/>
      <color theme="5" tint="-0.25"/>
      <name val="Calibri"/>
      <family val="2"/>
      <charset val="1"/>
    </font>
    <font>
      <b val="true"/>
      <sz val="11"/>
      <color theme="5" tint="-0.25"/>
      <name val="Calibri"/>
      <family val="2"/>
      <charset val="1"/>
    </font>
    <font>
      <sz val="11"/>
      <color theme="4" tint="-0.25"/>
      <name val="Calibri"/>
      <family val="2"/>
      <charset val="1"/>
    </font>
    <font>
      <sz val="11"/>
      <color rgb="FFFF0000"/>
      <name val="Calibri"/>
      <family val="2"/>
      <charset val="1"/>
    </font>
    <font>
      <b val="true"/>
      <sz val="11"/>
      <color theme="4" tint="-0.25"/>
      <name val="Calibri"/>
      <family val="2"/>
      <charset val="1"/>
    </font>
    <font>
      <b val="true"/>
      <sz val="11"/>
      <color rgb="FFFF0000"/>
      <name val="Calibri"/>
      <family val="2"/>
      <charset val="1"/>
    </font>
    <font>
      <sz val="11"/>
      <color rgb="FF7030A0"/>
      <name val="Calibri"/>
      <family val="2"/>
      <charset val="1"/>
    </font>
    <font>
      <b val="true"/>
      <sz val="11"/>
      <color rgb="FF7030A0"/>
      <name val="Calibri"/>
      <family val="2"/>
      <charset val="1"/>
    </font>
    <font>
      <sz val="12"/>
      <color theme="1"/>
      <name val="Calibri"/>
      <family val="2"/>
      <charset val="1"/>
    </font>
    <font>
      <b val="true"/>
      <sz val="14"/>
      <color rgb="FF333333"/>
      <name val="Calibri"/>
      <family val="2"/>
      <charset val="1"/>
    </font>
    <font>
      <b val="true"/>
      <sz val="12"/>
      <color rgb="FF333333"/>
      <name val="Calibri"/>
      <family val="2"/>
      <charset val="1"/>
    </font>
    <font>
      <b val="true"/>
      <sz val="11"/>
      <color theme="3"/>
      <name val="Calibri"/>
      <family val="2"/>
      <charset val="1"/>
    </font>
  </fonts>
  <fills count="16">
    <fill>
      <patternFill patternType="none"/>
    </fill>
    <fill>
      <patternFill patternType="gray125"/>
    </fill>
    <fill>
      <patternFill patternType="solid">
        <fgColor rgb="FF99CCFF"/>
        <bgColor rgb="FF92CDE1"/>
      </patternFill>
    </fill>
    <fill>
      <patternFill patternType="solid">
        <fgColor rgb="FFFFFFFF"/>
        <bgColor rgb="FFF2F2F2"/>
      </patternFill>
    </fill>
    <fill>
      <patternFill patternType="solid">
        <fgColor rgb="FF92CDDC"/>
        <bgColor rgb="FF92CDE1"/>
      </patternFill>
    </fill>
    <fill>
      <patternFill patternType="solid">
        <fgColor rgb="FFD9D9D9"/>
        <bgColor rgb="FFD8D8D8"/>
      </patternFill>
    </fill>
    <fill>
      <patternFill patternType="solid">
        <fgColor rgb="FFDDEBF5"/>
        <bgColor rgb="FFDDEBF7"/>
      </patternFill>
    </fill>
    <fill>
      <patternFill patternType="solid">
        <fgColor rgb="FFD8D8D8"/>
        <bgColor rgb="FFD9D9D9"/>
      </patternFill>
    </fill>
    <fill>
      <patternFill patternType="solid">
        <fgColor theme="4" tint="0.7999"/>
        <bgColor rgb="FFDDEBF7"/>
      </patternFill>
    </fill>
    <fill>
      <patternFill patternType="solid">
        <fgColor theme="0" tint="-0.05"/>
        <bgColor rgb="FFDEEBF7"/>
      </patternFill>
    </fill>
    <fill>
      <patternFill patternType="solid">
        <fgColor rgb="FFDDEBF7"/>
        <bgColor rgb="FFDEEBF7"/>
      </patternFill>
    </fill>
    <fill>
      <patternFill patternType="solid">
        <fgColor rgb="FFFFC000"/>
        <bgColor rgb="FFFF9900"/>
      </patternFill>
    </fill>
    <fill>
      <patternFill patternType="solid">
        <fgColor rgb="FF92CDE1"/>
        <bgColor rgb="FF92CDDC"/>
      </patternFill>
    </fill>
    <fill>
      <patternFill patternType="solid">
        <fgColor theme="9" tint="-0.25"/>
        <bgColor rgb="FF339966"/>
      </patternFill>
    </fill>
    <fill>
      <patternFill patternType="solid">
        <fgColor theme="9" tint="0.3999"/>
        <bgColor rgb="FFADB9CA"/>
      </patternFill>
    </fill>
    <fill>
      <patternFill patternType="solid">
        <fgColor rgb="FFFFFF00"/>
        <bgColor rgb="FFFFFF00"/>
      </patternFill>
    </fill>
  </fills>
  <borders count="62">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style="thin">
        <color theme="4" tint="0.5999"/>
      </top>
      <bottom style="thin">
        <color theme="4" tint="0.5999"/>
      </bottom>
      <diagonal/>
    </border>
    <border diagonalUp="false" diagonalDown="false">
      <left style="thin"/>
      <right style="thin"/>
      <top/>
      <bottom style="thin">
        <color theme="3" tint="0.5999"/>
      </bottom>
      <diagonal/>
    </border>
    <border diagonalUp="false" diagonalDown="false">
      <left style="thin"/>
      <right style="thin"/>
      <top style="thin">
        <color theme="3" tint="0.5999"/>
      </top>
      <bottom style="thin">
        <color theme="3" tint="0.5999"/>
      </bottom>
      <diagonal/>
    </border>
    <border diagonalUp="false" diagonalDown="false">
      <left style="thin"/>
      <right style="thin"/>
      <top style="thin">
        <color theme="4" tint="0.3999"/>
      </top>
      <bottom style="thin">
        <color theme="4" tint="0.3999"/>
      </bottom>
      <diagonal/>
    </border>
    <border diagonalUp="false" diagonalDown="false">
      <left style="thin"/>
      <right style="thin"/>
      <top style="thin">
        <color theme="4" tint="0.5999"/>
      </top>
      <bottom/>
      <diagonal/>
    </border>
    <border diagonalUp="false" diagonalDown="false">
      <left style="thin"/>
      <right style="thin"/>
      <top style="thin">
        <color theme="4" tint="0.5999"/>
      </top>
      <bottom style="thin"/>
      <diagonal/>
    </border>
    <border diagonalUp="false" diagonalDown="false">
      <left style="thin"/>
      <right style="thin"/>
      <top style="thin"/>
      <bottom style="thin">
        <color theme="4" tint="0.5999"/>
      </bottom>
      <diagonal/>
    </border>
    <border diagonalUp="false" diagonalDown="false">
      <left style="thin"/>
      <right/>
      <top style="thin"/>
      <bottom style="thin">
        <color theme="4" tint="0.5999"/>
      </bottom>
      <diagonal/>
    </border>
    <border diagonalUp="false" diagonalDown="false">
      <left style="thin"/>
      <right/>
      <top style="thin">
        <color theme="4" tint="0.5999"/>
      </top>
      <bottom style="thin">
        <color theme="4" tint="0.5999"/>
      </bottom>
      <diagonal/>
    </border>
    <border diagonalUp="false" diagonalDown="false">
      <left style="thin"/>
      <right style="thin"/>
      <top/>
      <bottom style="thin">
        <color theme="4" tint="0.5999"/>
      </bottom>
      <diagonal/>
    </border>
    <border diagonalUp="false" diagonalDown="false">
      <left style="thin"/>
      <right/>
      <top/>
      <bottom style="thin">
        <color theme="4" tint="0.5999"/>
      </bottom>
      <diagonal/>
    </border>
    <border diagonalUp="false" diagonalDown="false">
      <left style="thin"/>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style="thin"/>
      <top/>
      <bottom style="thin"/>
      <diagonal/>
    </border>
    <border diagonalUp="false" diagonalDown="false">
      <left style="thin"/>
      <right/>
      <top style="thin">
        <color theme="4" tint="0.5999"/>
      </top>
      <bottom style="thin">
        <color theme="4" tint="0.3999"/>
      </bottom>
      <diagonal/>
    </border>
    <border diagonalUp="false" diagonalDown="false">
      <left/>
      <right/>
      <top style="thin"/>
      <bottom style="thin"/>
      <diagonal/>
    </border>
    <border diagonalUp="false" diagonalDown="false">
      <left/>
      <right/>
      <top style="thin"/>
      <bottom/>
      <diagonal/>
    </border>
    <border diagonalUp="false" diagonalDown="false">
      <left/>
      <right/>
      <top/>
      <bottom style="thin"/>
      <diagonal/>
    </border>
    <border diagonalUp="false" diagonalDown="false">
      <left style="thin"/>
      <right style="thin"/>
      <top/>
      <bottom style="thin">
        <color theme="4"/>
      </bottom>
      <diagonal/>
    </border>
    <border diagonalUp="false" diagonalDown="false">
      <left style="thin"/>
      <right/>
      <top/>
      <bottom style="thin">
        <color theme="4" tint="0.3999"/>
      </bottom>
      <diagonal/>
    </border>
    <border diagonalUp="false" diagonalDown="false">
      <left/>
      <right style="thin"/>
      <top/>
      <bottom style="thin">
        <color theme="4"/>
      </bottom>
      <diagonal/>
    </border>
    <border diagonalUp="false" diagonalDown="false">
      <left style="thin"/>
      <right/>
      <top/>
      <bottom style="thin">
        <color theme="4"/>
      </bottom>
      <diagonal/>
    </border>
    <border diagonalUp="false" diagonalDown="false">
      <left style="thin"/>
      <right style="thin"/>
      <top style="thin"/>
      <bottom style="thin">
        <color theme="4"/>
      </bottom>
      <diagonal/>
    </border>
    <border diagonalUp="false" diagonalDown="false">
      <left style="thin"/>
      <right style="thin"/>
      <top style="thin">
        <color theme="4"/>
      </top>
      <bottom style="thin">
        <color theme="4"/>
      </bottom>
      <diagonal/>
    </border>
    <border diagonalUp="false" diagonalDown="false">
      <left style="thin"/>
      <right/>
      <top style="thin">
        <color theme="4" tint="0.3999"/>
      </top>
      <bottom style="thin">
        <color theme="4" tint="0.3999"/>
      </bottom>
      <diagonal/>
    </border>
    <border diagonalUp="false" diagonalDown="false">
      <left/>
      <right style="thin"/>
      <top style="thin">
        <color theme="4"/>
      </top>
      <bottom style="thin">
        <color theme="4"/>
      </bottom>
      <diagonal/>
    </border>
    <border diagonalUp="false" diagonalDown="false">
      <left style="thin"/>
      <right/>
      <top style="thin">
        <color theme="4"/>
      </top>
      <bottom style="thin">
        <color theme="4"/>
      </bottom>
      <diagonal/>
    </border>
    <border diagonalUp="false" diagonalDown="false">
      <left style="thin"/>
      <right style="thin"/>
      <top style="thin">
        <color theme="4"/>
      </top>
      <bottom/>
      <diagonal/>
    </border>
    <border diagonalUp="false" diagonalDown="false">
      <left style="thin"/>
      <right/>
      <top style="thin">
        <color theme="4" tint="0.3999"/>
      </top>
      <bottom style="thin"/>
      <diagonal/>
    </border>
    <border diagonalUp="false" diagonalDown="false">
      <left style="thin"/>
      <right/>
      <top style="thin">
        <color theme="4"/>
      </top>
      <bottom/>
      <diagonal/>
    </border>
    <border diagonalUp="false" diagonalDown="false">
      <left style="thin"/>
      <right style="thin"/>
      <top style="thin">
        <color theme="4"/>
      </top>
      <bottom style="thin"/>
      <diagonal/>
    </border>
    <border diagonalUp="false" diagonalDown="false">
      <left/>
      <right style="thin"/>
      <top style="thin">
        <color theme="4"/>
      </top>
      <bottom/>
      <diagonal/>
    </border>
    <border diagonalUp="false" diagonalDown="false">
      <left style="thin"/>
      <right/>
      <top/>
      <bottom style="thin">
        <color theme="4" tint="-0.25"/>
      </bottom>
      <diagonal/>
    </border>
    <border diagonalUp="false" diagonalDown="false">
      <left style="thin"/>
      <right/>
      <top style="thin">
        <color theme="4" tint="-0.25"/>
      </top>
      <bottom style="thin">
        <color theme="4" tint="-0.25"/>
      </bottom>
      <diagonal/>
    </border>
    <border diagonalUp="false" diagonalDown="false">
      <left style="thin"/>
      <right/>
      <top style="thin">
        <color theme="4" tint="-0.25"/>
      </top>
      <bottom style="thin"/>
      <diagonal/>
    </border>
    <border diagonalUp="false" diagonalDown="false">
      <left style="thin"/>
      <right/>
      <top style="thin">
        <color theme="4" tint="-0.25"/>
      </top>
      <bottom style="thin">
        <color theme="4"/>
      </bottom>
      <diagonal/>
    </border>
    <border diagonalUp="false" diagonalDown="false">
      <left style="thin"/>
      <right/>
      <top style="thin">
        <color theme="4"/>
      </top>
      <bottom style="thin">
        <color theme="4" tint="-0.25"/>
      </bottom>
      <diagonal/>
    </border>
    <border diagonalUp="false" diagonalDown="false">
      <left style="thin"/>
      <right style="thin">
        <color theme="4"/>
      </right>
      <top/>
      <bottom style="thin">
        <color theme="4"/>
      </bottom>
      <diagonal/>
    </border>
    <border diagonalUp="false" diagonalDown="false">
      <left style="thin">
        <color theme="4"/>
      </left>
      <right style="thin"/>
      <top/>
      <bottom style="thin">
        <color theme="4"/>
      </bottom>
      <diagonal/>
    </border>
    <border diagonalUp="false" diagonalDown="false">
      <left style="thin"/>
      <right style="thin">
        <color theme="4"/>
      </right>
      <top style="thin">
        <color theme="4"/>
      </top>
      <bottom style="thin">
        <color theme="4"/>
      </bottom>
      <diagonal/>
    </border>
    <border diagonalUp="false" diagonalDown="false">
      <left style="thin">
        <color theme="4"/>
      </left>
      <right/>
      <top style="thin">
        <color theme="4"/>
      </top>
      <bottom style="thin">
        <color theme="4"/>
      </bottom>
      <diagonal/>
    </border>
    <border diagonalUp="false" diagonalDown="false">
      <left style="thin"/>
      <right style="thin">
        <color theme="4"/>
      </right>
      <top style="thin">
        <color theme="4"/>
      </top>
      <bottom style="thin"/>
      <diagonal/>
    </border>
    <border diagonalUp="false" diagonalDown="false">
      <left style="thin">
        <color theme="4"/>
      </left>
      <right/>
      <top style="thin">
        <color theme="4"/>
      </top>
      <bottom style="thin"/>
      <diagonal/>
    </border>
    <border diagonalUp="false" diagonalDown="false">
      <left/>
      <right/>
      <top/>
      <bottom style="thin">
        <color theme="4" tint="-0.25"/>
      </bottom>
      <diagonal/>
    </border>
    <border diagonalUp="false" diagonalDown="false">
      <left/>
      <right/>
      <top style="thin"/>
      <bottom style="thin">
        <color theme="4" tint="-0.25"/>
      </bottom>
      <diagonal/>
    </border>
    <border diagonalUp="false" diagonalDown="false">
      <left/>
      <right style="thin"/>
      <top style="thin"/>
      <bottom style="thin">
        <color theme="4" tint="-0.25"/>
      </bottom>
      <diagonal/>
    </border>
    <border diagonalUp="false" diagonalDown="false">
      <left style="thin"/>
      <right style="thin">
        <color rgb="FF5B9BD5"/>
      </right>
      <top style="thin"/>
      <bottom style="thin">
        <color theme="4"/>
      </bottom>
      <diagonal/>
    </border>
    <border diagonalUp="false" diagonalDown="false">
      <left style="thin">
        <color rgb="FF5B9BD5"/>
      </left>
      <right style="thin"/>
      <top style="thin"/>
      <bottom style="thin">
        <color rgb="FF5B9BD5"/>
      </bottom>
      <diagonal/>
    </border>
    <border diagonalUp="false" diagonalDown="false">
      <left style="thin">
        <color rgb="FF5B9BD5"/>
      </left>
      <right style="thin"/>
      <top style="thin"/>
      <bottom style="thin"/>
      <diagonal/>
    </border>
    <border diagonalUp="false" diagonalDown="false">
      <left style="thin"/>
      <right/>
      <top style="thin">
        <color theme="4"/>
      </top>
      <bottom style="thin"/>
      <diagonal/>
    </border>
    <border diagonalUp="false" diagonalDown="false">
      <left/>
      <right/>
      <top style="thin">
        <color theme="4"/>
      </top>
      <bottom style="thin"/>
      <diagonal/>
    </border>
    <border diagonalUp="false" diagonalDown="false">
      <left/>
      <right style="thin"/>
      <top style="thin">
        <color theme="4"/>
      </top>
      <bottom style="thin"/>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1"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5" fillId="0" borderId="0" applyFont="true" applyBorder="false" applyAlignment="true" applyProtection="true">
      <alignment horizontal="general" vertical="center" textRotation="0" wrapText="false" indent="0" shrinkToFit="false"/>
      <protection locked="true" hidden="false"/>
    </xf>
    <xf numFmtId="164" fontId="6" fillId="0" borderId="0" applyFont="true" applyBorder="true" applyAlignment="true" applyProtection="true">
      <alignment horizontal="general" vertical="bottom" textRotation="0" wrapText="false" indent="0" shrinkToFit="false"/>
      <protection locked="true" hidden="false"/>
    </xf>
  </cellStyleXfs>
  <cellXfs count="51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21" applyFont="true" applyBorder="true" applyAlignment="true" applyProtection="true">
      <alignment horizontal="general" vertical="bottom" textRotation="0" wrapText="false" indent="0" shrinkToFit="false"/>
      <protection locked="true" hidden="false"/>
    </xf>
    <xf numFmtId="164" fontId="7" fillId="2" borderId="1" xfId="23" applyFont="true" applyBorder="true" applyAlignment="true" applyProtection="false">
      <alignment horizontal="general" vertical="center" textRotation="0" wrapText="true" indent="0" shrinkToFit="false"/>
      <protection locked="true" hidden="false"/>
    </xf>
    <xf numFmtId="165" fontId="8" fillId="3" borderId="1" xfId="23" applyFont="true" applyBorder="true" applyAlignment="true" applyProtection="false">
      <alignment horizontal="center" vertical="center" textRotation="0" wrapText="true" indent="0" shrinkToFit="false"/>
      <protection locked="true" hidden="false"/>
    </xf>
    <xf numFmtId="164" fontId="4" fillId="0" borderId="1" xfId="20" applyFont="true" applyBorder="true" applyAlignment="true" applyProtection="true">
      <alignment horizontal="general" vertical="center" textRotation="0" wrapText="false" indent="0" shrinkToFit="false"/>
      <protection locked="true" hidden="false"/>
    </xf>
    <xf numFmtId="164" fontId="9" fillId="2" borderId="1" xfId="23" applyFont="true" applyBorder="true" applyAlignment="true" applyProtection="false">
      <alignment horizontal="center" vertical="center" textRotation="0" wrapText="true" indent="0" shrinkToFit="false"/>
      <protection locked="true" hidden="false"/>
    </xf>
    <xf numFmtId="164" fontId="10" fillId="3" borderId="2" xfId="23" applyFont="true" applyBorder="true" applyAlignment="true" applyProtection="false">
      <alignment horizontal="justify" vertical="center" textRotation="0" wrapText="true" indent="0" shrinkToFit="false"/>
      <protection locked="true" hidden="false"/>
    </xf>
    <xf numFmtId="164" fontId="10" fillId="3" borderId="3" xfId="23" applyFont="true" applyBorder="true" applyAlignment="true" applyProtection="false">
      <alignment horizontal="justify" vertical="center" textRotation="0" wrapText="true" indent="0" shrinkToFit="false"/>
      <protection locked="true" hidden="false"/>
    </xf>
    <xf numFmtId="164" fontId="11" fillId="3" borderId="0" xfId="23" applyFont="true" applyBorder="false" applyAlignment="true" applyProtection="false">
      <alignment horizontal="general" vertical="center" textRotation="0" wrapText="true" indent="0" shrinkToFit="false"/>
      <protection locked="true" hidden="false"/>
    </xf>
    <xf numFmtId="164" fontId="4" fillId="3" borderId="0" xfId="21" applyFont="true" applyBorder="true" applyAlignment="true" applyProtection="true">
      <alignment horizontal="general" vertical="center" textRotation="0" wrapText="true" indent="0" shrinkToFit="false"/>
      <protection locked="true" hidden="false"/>
    </xf>
    <xf numFmtId="164" fontId="12" fillId="2" borderId="1" xfId="22" applyFont="true" applyBorder="true" applyAlignment="true" applyProtection="false">
      <alignment horizontal="center" vertical="center" textRotation="0" wrapText="true" indent="0" shrinkToFit="false"/>
      <protection locked="true" hidden="false"/>
    </xf>
    <xf numFmtId="164" fontId="10" fillId="3" borderId="4" xfId="22" applyFont="true" applyBorder="true" applyAlignment="true" applyProtection="false">
      <alignment horizontal="justify" vertical="center" textRotation="0" wrapText="true" indent="0" shrinkToFit="false"/>
      <protection locked="true" hidden="false"/>
    </xf>
    <xf numFmtId="164" fontId="10" fillId="3" borderId="4" xfId="22" applyFont="true" applyBorder="true" applyAlignment="true" applyProtection="false">
      <alignment horizontal="left" vertical="center" textRotation="0" wrapText="true" indent="0" shrinkToFit="false"/>
      <protection locked="true" hidden="false"/>
    </xf>
    <xf numFmtId="164" fontId="10" fillId="3" borderId="4" xfId="22" applyFont="true" applyBorder="true" applyAlignment="true" applyProtection="false">
      <alignment horizontal="justify" vertical="center" textRotation="0" wrapText="false" indent="0" shrinkToFit="false"/>
      <protection locked="true" hidden="false"/>
    </xf>
    <xf numFmtId="164" fontId="10" fillId="3" borderId="3" xfId="22" applyFont="true" applyBorder="true" applyAlignment="true" applyProtection="false">
      <alignment horizontal="left" vertical="top" textRotation="0" wrapText="true" indent="0" shrinkToFit="false"/>
      <protection locked="true" hidden="false"/>
    </xf>
    <xf numFmtId="164" fontId="12" fillId="2" borderId="1" xfId="22" applyFont="true" applyBorder="true" applyAlignment="true" applyProtection="false">
      <alignment horizontal="center" vertical="center" textRotation="0" wrapText="false" indent="0" shrinkToFit="false"/>
      <protection locked="true" hidden="false"/>
    </xf>
    <xf numFmtId="164" fontId="10" fillId="3" borderId="1" xfId="22" applyFont="true" applyBorder="true" applyAlignment="true" applyProtection="false">
      <alignment horizontal="center" vertical="center" textRotation="0" wrapText="true" indent="0" shrinkToFit="false"/>
      <protection locked="true" hidden="false"/>
    </xf>
    <xf numFmtId="164" fontId="10" fillId="3" borderId="5" xfId="22" applyFont="true" applyBorder="true" applyAlignment="true" applyProtection="false">
      <alignment horizontal="left" vertical="center" textRotation="0" wrapText="false" indent="0" shrinkToFit="false"/>
      <protection locked="true" hidden="false"/>
    </xf>
    <xf numFmtId="164" fontId="4" fillId="3" borderId="6" xfId="20" applyFont="true" applyBorder="true" applyAlignment="true" applyProtection="true">
      <alignment horizontal="general" vertical="center" textRotation="0" wrapText="true" indent="0" shrinkToFit="false"/>
      <protection locked="true" hidden="false"/>
    </xf>
    <xf numFmtId="164" fontId="10" fillId="3" borderId="0" xfId="22" applyFont="true" applyBorder="true" applyAlignment="true" applyProtection="false">
      <alignment horizontal="justify" vertical="center" textRotation="0" wrapText="true" indent="0" shrinkToFit="false"/>
      <protection locked="true" hidden="false"/>
    </xf>
    <xf numFmtId="164" fontId="4" fillId="3" borderId="0" xfId="21" applyFont="true" applyBorder="true" applyAlignment="true" applyProtection="true">
      <alignment horizontal="justify" vertical="center" textRotation="0" wrapText="true" indent="0" shrinkToFit="false"/>
      <protection locked="true" hidden="false"/>
    </xf>
    <xf numFmtId="164" fontId="13" fillId="3" borderId="2" xfId="22" applyFont="true" applyBorder="true" applyAlignment="true" applyProtection="false">
      <alignment horizontal="justify" vertical="top" textRotation="0" wrapText="true" indent="0" shrinkToFit="false"/>
      <protection locked="true" hidden="false"/>
    </xf>
    <xf numFmtId="164" fontId="13" fillId="3" borderId="2" xfId="22" applyFont="true" applyBorder="true" applyAlignment="true" applyProtection="false">
      <alignment horizontal="justify" vertical="center" textRotation="0" wrapText="true" indent="0" shrinkToFit="false"/>
      <protection locked="true" hidden="false"/>
    </xf>
    <xf numFmtId="164" fontId="10" fillId="3" borderId="2" xfId="22" applyFont="true" applyBorder="true" applyAlignment="true" applyProtection="false">
      <alignment horizontal="justify" vertical="center" textRotation="0" wrapText="true" indent="0" shrinkToFit="false"/>
      <protection locked="true" hidden="false"/>
    </xf>
    <xf numFmtId="164" fontId="10" fillId="3" borderId="1" xfId="22" applyFont="true" applyBorder="true" applyAlignment="true" applyProtection="false">
      <alignment horizontal="justify" vertical="center" textRotation="0" wrapText="true" indent="0" shrinkToFit="false"/>
      <protection locked="true" hidden="false"/>
    </xf>
    <xf numFmtId="164" fontId="10" fillId="3" borderId="1" xfId="22" applyFont="true" applyBorder="true" applyAlignment="true" applyProtection="false">
      <alignment horizontal="justify" vertical="center" textRotation="0" wrapText="false" indent="0" shrinkToFit="false"/>
      <protection locked="true" hidden="false"/>
    </xf>
    <xf numFmtId="164" fontId="14" fillId="4" borderId="1" xfId="0" applyFont="true" applyBorder="true" applyAlignment="true" applyProtection="false">
      <alignment horizontal="center" vertical="center" textRotation="0" wrapText="false" indent="0" shrinkToFit="false"/>
      <protection locked="true" hidden="false"/>
    </xf>
    <xf numFmtId="164" fontId="0" fillId="0" borderId="7" xfId="0" applyFont="true" applyBorder="true" applyAlignment="true" applyProtection="false">
      <alignment horizontal="left" vertical="center" textRotation="0" wrapText="false" indent="2" shrinkToFit="false"/>
      <protection locked="true" hidden="false"/>
    </xf>
    <xf numFmtId="165" fontId="0" fillId="3" borderId="8" xfId="0" applyFont="true" applyBorder="true" applyAlignment="true" applyProtection="true">
      <alignment horizontal="center" vertical="center" textRotation="0" wrapText="false" indent="0" shrinkToFit="false"/>
      <protection locked="false" hidden="false"/>
    </xf>
    <xf numFmtId="164" fontId="0" fillId="3" borderId="9" xfId="0" applyFont="true" applyBorder="true" applyAlignment="true" applyProtection="true">
      <alignment horizontal="center" vertical="center" textRotation="0" wrapText="false" indent="0" shrinkToFit="false"/>
      <protection locked="false" hidden="false"/>
    </xf>
    <xf numFmtId="166" fontId="0" fillId="3" borderId="10" xfId="0" applyFont="true" applyBorder="true" applyAlignment="true" applyProtection="true">
      <alignment horizontal="center" vertical="center" textRotation="0" wrapText="true" indent="0" shrinkToFit="false"/>
      <protection locked="false" hidden="false"/>
    </xf>
    <xf numFmtId="164" fontId="0" fillId="3" borderId="7" xfId="0" applyFont="true" applyBorder="true" applyAlignment="true" applyProtection="true">
      <alignment horizontal="center" vertical="center" textRotation="0" wrapText="false" indent="0" shrinkToFit="false"/>
      <protection locked="false" hidden="false"/>
    </xf>
    <xf numFmtId="164" fontId="0" fillId="0" borderId="7" xfId="0" applyFont="true" applyBorder="true" applyAlignment="true" applyProtection="false">
      <alignment horizontal="left" vertical="center" textRotation="0" wrapText="true" indent="2" shrinkToFit="false"/>
      <protection locked="true" hidden="false"/>
    </xf>
    <xf numFmtId="165" fontId="0" fillId="3" borderId="7" xfId="0" applyFont="true" applyBorder="true" applyAlignment="true" applyProtection="true">
      <alignment horizontal="center" vertical="center" textRotation="0" wrapText="false" indent="0" shrinkToFit="false"/>
      <protection locked="false" hidden="false"/>
    </xf>
    <xf numFmtId="164" fontId="0" fillId="3" borderId="0" xfId="0" applyFont="false" applyBorder="false" applyAlignment="false" applyProtection="true">
      <alignment horizontal="general" vertical="bottom" textRotation="0" wrapText="false" indent="0" shrinkToFit="false"/>
      <protection locked="false" hidden="false"/>
    </xf>
    <xf numFmtId="165" fontId="0" fillId="5" borderId="11" xfId="0" applyFont="false" applyBorder="true" applyAlignment="true" applyProtection="true">
      <alignment horizontal="center" vertical="center" textRotation="0" wrapText="fals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0" fillId="3" borderId="7" xfId="0" applyFont="false" applyBorder="true" applyAlignment="true" applyProtection="true">
      <alignment horizontal="center" vertical="center" textRotation="0" wrapText="false" indent="0" shrinkToFit="false"/>
      <protection locked="true" hidden="true"/>
    </xf>
    <xf numFmtId="164" fontId="0" fillId="0" borderId="12" xfId="0" applyFont="true" applyBorder="true" applyAlignment="true" applyProtection="false">
      <alignment horizontal="left" vertical="center" textRotation="0" wrapText="false" indent="2" shrinkToFit="false"/>
      <protection locked="true" hidden="false"/>
    </xf>
    <xf numFmtId="165" fontId="0" fillId="3" borderId="12" xfId="0" applyFont="true" applyBorder="true" applyAlignment="true" applyProtection="true">
      <alignment horizontal="center" vertical="center" textRotation="0" wrapText="false" indent="0" shrinkToFit="false"/>
      <protection locked="false" hidden="false"/>
    </xf>
    <xf numFmtId="164" fontId="15" fillId="3" borderId="0" xfId="0" applyFont="true" applyBorder="true" applyAlignment="true" applyProtection="false">
      <alignment horizontal="center" vertical="bottom" textRotation="0" wrapText="false" indent="0" shrinkToFit="false"/>
      <protection locked="true" hidden="false"/>
    </xf>
    <xf numFmtId="164" fontId="14" fillId="3" borderId="0" xfId="0" applyFont="true" applyBorder="false" applyAlignment="true" applyProtection="false">
      <alignment horizontal="center" vertical="center" textRotation="0" wrapText="false" indent="0" shrinkToFit="false"/>
      <protection locked="true" hidden="false"/>
    </xf>
    <xf numFmtId="164" fontId="0" fillId="3" borderId="0" xfId="0" applyFont="false" applyBorder="false" applyAlignment="true" applyProtection="false">
      <alignment horizontal="center" vertical="center" textRotation="0" wrapText="false" indent="0" shrinkToFit="false"/>
      <protection locked="true" hidden="false"/>
    </xf>
    <xf numFmtId="164" fontId="17" fillId="4" borderId="5" xfId="0" applyFont="true" applyBorder="true" applyAlignment="true" applyProtection="false">
      <alignment horizontal="center" vertical="center" textRotation="0" wrapText="true" indent="0" shrinkToFit="false"/>
      <protection locked="true" hidden="false"/>
    </xf>
    <xf numFmtId="164" fontId="17" fillId="4" borderId="5" xfId="0" applyFont="true" applyBorder="true" applyAlignment="true" applyProtection="false">
      <alignment horizontal="center" vertical="center" textRotation="0" wrapText="false" indent="0" shrinkToFit="false"/>
      <protection locked="true" hidden="false"/>
    </xf>
    <xf numFmtId="164" fontId="17" fillId="4" borderId="1" xfId="0" applyFont="true" applyBorder="true" applyAlignment="true" applyProtection="false">
      <alignment horizontal="center" vertical="center" textRotation="0" wrapText="true" indent="0" shrinkToFit="false"/>
      <protection locked="true" hidden="false"/>
    </xf>
    <xf numFmtId="164" fontId="0" fillId="0" borderId="13" xfId="0" applyFont="false" applyBorder="true" applyAlignment="true" applyProtection="false">
      <alignment horizontal="center" vertical="center" textRotation="0" wrapText="false" indent="0" shrinkToFit="false"/>
      <protection locked="true" hidden="false"/>
    </xf>
    <xf numFmtId="164" fontId="0" fillId="0" borderId="13" xfId="0" applyFont="true" applyBorder="true" applyAlignment="true" applyProtection="false">
      <alignment horizontal="left" vertical="center" textRotation="0" wrapText="true" indent="1" shrinkToFit="false"/>
      <protection locked="true" hidden="false"/>
    </xf>
    <xf numFmtId="164" fontId="0" fillId="3" borderId="14" xfId="0" applyFont="true" applyBorder="true" applyAlignment="true" applyProtection="true">
      <alignment horizontal="center" vertical="center" textRotation="0" wrapText="false" indent="0" shrinkToFit="false"/>
      <protection locked="false" hidden="false"/>
    </xf>
    <xf numFmtId="164" fontId="0" fillId="6" borderId="13" xfId="0" applyFont="true" applyBorder="true" applyAlignment="true" applyProtection="true">
      <alignment horizontal="center" vertical="center" textRotation="0" wrapText="false" indent="0" shrinkToFit="false"/>
      <protection locked="true" hidden="false"/>
    </xf>
    <xf numFmtId="164" fontId="0" fillId="0" borderId="7" xfId="0" applyFont="false" applyBorder="true" applyAlignment="true" applyProtection="false">
      <alignment horizontal="center" vertical="center" textRotation="0" wrapText="false" indent="0" shrinkToFit="false"/>
      <protection locked="true" hidden="false"/>
    </xf>
    <xf numFmtId="164" fontId="0" fillId="0" borderId="7" xfId="0" applyFont="true" applyBorder="true" applyAlignment="true" applyProtection="false">
      <alignment horizontal="left" vertical="center" textRotation="0" wrapText="true" indent="1" shrinkToFit="false"/>
      <protection locked="true" hidden="false"/>
    </xf>
    <xf numFmtId="164" fontId="0" fillId="3" borderId="15" xfId="0" applyFont="true" applyBorder="true" applyAlignment="true" applyProtection="true">
      <alignment horizontal="center" vertical="center" textRotation="0" wrapText="false" indent="0" shrinkToFit="false"/>
      <protection locked="false" hidden="false"/>
    </xf>
    <xf numFmtId="164" fontId="0" fillId="6" borderId="7" xfId="0" applyFont="true" applyBorder="true" applyAlignment="true" applyProtection="true">
      <alignment horizontal="center" vertical="center" textRotation="0" wrapText="false" indent="0" shrinkToFit="false"/>
      <protection locked="true" hidden="false"/>
    </xf>
    <xf numFmtId="164" fontId="0" fillId="6" borderId="16" xfId="0" applyFont="true" applyBorder="true" applyAlignment="true" applyProtection="true">
      <alignment horizontal="center" vertical="center" textRotation="0" wrapText="false" indent="0" shrinkToFit="false"/>
      <protection locked="true" hidden="false"/>
    </xf>
    <xf numFmtId="164" fontId="0" fillId="6" borderId="11" xfId="0" applyFont="true" applyBorder="true" applyAlignment="true" applyProtection="true">
      <alignment horizontal="center" vertical="center" textRotation="0" wrapText="false" indent="0" shrinkToFit="false"/>
      <protection locked="true" hidden="false"/>
    </xf>
    <xf numFmtId="164" fontId="0" fillId="0" borderId="11" xfId="0" applyFont="false" applyBorder="true" applyAlignment="true" applyProtection="false">
      <alignment horizontal="center" vertical="center" textRotation="0" wrapText="false" indent="0" shrinkToFit="false"/>
      <protection locked="true" hidden="false"/>
    </xf>
    <xf numFmtId="164" fontId="0" fillId="0" borderId="11" xfId="0" applyFont="true" applyBorder="true" applyAlignment="true" applyProtection="false">
      <alignment horizontal="left" vertical="center" textRotation="0" wrapText="true" indent="1" shrinkToFit="false"/>
      <protection locked="true" hidden="false"/>
    </xf>
    <xf numFmtId="164" fontId="0" fillId="3" borderId="17" xfId="0" applyFont="true" applyBorder="true" applyAlignment="true" applyProtection="true">
      <alignment horizontal="center" vertical="center" textRotation="0" wrapText="false" indent="0" shrinkToFit="false"/>
      <protection locked="false" hidden="false"/>
    </xf>
    <xf numFmtId="164" fontId="0" fillId="6" borderId="17" xfId="0" applyFont="true" applyBorder="true" applyAlignment="true" applyProtection="true">
      <alignment horizontal="center" vertical="center" textRotation="0" wrapText="false" indent="0" shrinkToFit="false"/>
      <protection locked="true" hidden="false"/>
    </xf>
    <xf numFmtId="164" fontId="0" fillId="7" borderId="18" xfId="0" applyFont="false" applyBorder="true" applyAlignment="false" applyProtection="true">
      <alignment horizontal="general" vertical="bottom" textRotation="0" wrapText="false" indent="0" shrinkToFit="false"/>
      <protection locked="true" hidden="false"/>
    </xf>
    <xf numFmtId="164" fontId="0" fillId="7" borderId="19" xfId="0" applyFont="false" applyBorder="true" applyAlignment="false" applyProtection="true">
      <alignment horizontal="general" vertical="bottom" textRotation="0" wrapText="false" indent="0" shrinkToFit="false"/>
      <protection locked="true" hidden="false"/>
    </xf>
    <xf numFmtId="164" fontId="0" fillId="7" borderId="20" xfId="0" applyFont="false" applyBorder="true" applyAlignment="false" applyProtection="true">
      <alignment horizontal="general" vertical="bottom" textRotation="0" wrapText="false" indent="0" shrinkToFit="false"/>
      <protection locked="true" hidden="false"/>
    </xf>
    <xf numFmtId="164" fontId="0" fillId="7" borderId="21" xfId="0" applyFont="false" applyBorder="true" applyAlignment="false" applyProtection="true">
      <alignment horizontal="general" vertical="bottom" textRotation="0" wrapText="false" indent="0" shrinkToFit="false"/>
      <protection locked="true" hidden="false"/>
    </xf>
    <xf numFmtId="164" fontId="0" fillId="7" borderId="22" xfId="0" applyFont="false" applyBorder="true" applyAlignment="false" applyProtection="true">
      <alignment horizontal="general" vertical="bottom" textRotation="0" wrapText="false" indent="0" shrinkToFit="false"/>
      <protection locked="true" hidden="false"/>
    </xf>
    <xf numFmtId="164" fontId="0" fillId="7" borderId="23" xfId="0" applyFont="false" applyBorder="true" applyAlignment="false" applyProtection="true">
      <alignment horizontal="general" vertical="bottom" textRotation="0" wrapText="false" indent="0" shrinkToFit="false"/>
      <protection locked="true" hidden="false"/>
    </xf>
    <xf numFmtId="164" fontId="0" fillId="3" borderId="24" xfId="0" applyFont="true" applyBorder="true" applyAlignment="true" applyProtection="true">
      <alignment horizontal="center" vertical="center" textRotation="0" wrapText="false" indent="0" shrinkToFit="false"/>
      <protection locked="false" hidden="false"/>
    </xf>
    <xf numFmtId="164" fontId="0" fillId="6" borderId="20" xfId="0" applyFont="true" applyBorder="true" applyAlignment="true" applyProtection="true">
      <alignment horizontal="center" vertical="center" textRotation="0" wrapText="false" indent="0" shrinkToFit="false"/>
      <protection locked="true" hidden="false"/>
    </xf>
    <xf numFmtId="164" fontId="0" fillId="6" borderId="4" xfId="0" applyFont="true" applyBorder="true" applyAlignment="true" applyProtection="true">
      <alignment horizontal="center" vertical="center" textRotation="0" wrapText="false" indent="0" shrinkToFit="false"/>
      <protection locked="true" hidden="false"/>
    </xf>
    <xf numFmtId="164" fontId="0" fillId="0" borderId="12" xfId="0" applyFont="false" applyBorder="true" applyAlignment="true" applyProtection="false">
      <alignment horizontal="center" vertical="center" textRotation="0" wrapText="false" indent="0" shrinkToFit="false"/>
      <protection locked="true" hidden="false"/>
    </xf>
    <xf numFmtId="164" fontId="0" fillId="0" borderId="12" xfId="0" applyFont="true" applyBorder="true" applyAlignment="true" applyProtection="false">
      <alignment horizontal="left" vertical="center" textRotation="0" wrapText="true" indent="1" shrinkToFit="false"/>
      <protection locked="true" hidden="false"/>
    </xf>
    <xf numFmtId="164" fontId="0" fillId="3" borderId="22" xfId="0" applyFont="true" applyBorder="true" applyAlignment="true" applyProtection="true">
      <alignment horizontal="center" vertical="center" textRotation="0" wrapText="false" indent="0" shrinkToFit="false"/>
      <protection locked="false" hidden="false"/>
    </xf>
    <xf numFmtId="164" fontId="0" fillId="7" borderId="5" xfId="0" applyFont="false" applyBorder="true" applyAlignment="false" applyProtection="false">
      <alignment horizontal="general" vertical="bottom" textRotation="0" wrapText="false" indent="0" shrinkToFit="false"/>
      <protection locked="true" hidden="false"/>
    </xf>
    <xf numFmtId="164" fontId="0" fillId="7" borderId="25" xfId="0" applyFont="false" applyBorder="true" applyAlignment="false" applyProtection="false">
      <alignment horizontal="general" vertical="bottom" textRotation="0" wrapText="false" indent="0" shrinkToFit="false"/>
      <protection locked="true" hidden="false"/>
    </xf>
    <xf numFmtId="164" fontId="0" fillId="7" borderId="6" xfId="0" applyFont="false" applyBorder="true" applyAlignment="false" applyProtection="false">
      <alignment horizontal="general" vertical="bottom"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18" fillId="4" borderId="1" xfId="0" applyFont="true" applyBorder="true" applyAlignment="true" applyProtection="false">
      <alignment horizontal="left" vertical="center" textRotation="0" wrapText="true" indent="0" shrinkToFit="false"/>
      <protection locked="true" hidden="false"/>
    </xf>
    <xf numFmtId="164" fontId="18" fillId="8" borderId="3" xfId="0" applyFont="true" applyBorder="true" applyAlignment="true" applyProtection="false">
      <alignment horizontal="left" vertical="center" textRotation="0" wrapText="true" indent="0" shrinkToFit="false"/>
      <protection locked="true" hidden="false"/>
    </xf>
    <xf numFmtId="164" fontId="0" fillId="9" borderId="3" xfId="0" applyFont="true" applyBorder="true" applyAlignment="true" applyProtection="false">
      <alignment horizontal="center" vertical="center" textRotation="0" wrapText="true" indent="0" shrinkToFit="false"/>
      <protection locked="true" hidden="false"/>
    </xf>
    <xf numFmtId="164" fontId="0" fillId="9" borderId="3" xfId="0" applyFont="true" applyBorder="true" applyAlignment="true" applyProtection="false">
      <alignment horizontal="center" vertical="center" textRotation="0" wrapText="false" indent="0" shrinkToFit="false"/>
      <protection locked="true" hidden="false"/>
    </xf>
    <xf numFmtId="168" fontId="0" fillId="9" borderId="1" xfId="0" applyFont="true" applyBorder="true" applyAlignment="true" applyProtection="false">
      <alignment horizontal="center" vertical="center" textRotation="0" wrapText="true" indent="0" shrinkToFit="false"/>
      <protection locked="true" hidden="false"/>
    </xf>
    <xf numFmtId="164" fontId="0" fillId="9" borderId="1" xfId="0" applyFont="true" applyBorder="true" applyAlignment="true" applyProtection="false">
      <alignment horizontal="center" vertical="center" textRotation="0" wrapText="false" indent="0" shrinkToFit="false"/>
      <protection locked="true" hidden="false"/>
    </xf>
    <xf numFmtId="164" fontId="0" fillId="9" borderId="1" xfId="0" applyFont="true" applyBorder="true" applyAlignment="true" applyProtection="false">
      <alignment horizontal="center" vertical="center" textRotation="0" wrapText="true" indent="0" shrinkToFit="false"/>
      <protection locked="true" hidden="false"/>
    </xf>
    <xf numFmtId="167" fontId="0" fillId="9"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center" vertical="bottom" textRotation="0" wrapText="false" indent="0" shrinkToFit="false"/>
      <protection locked="true" hidden="false"/>
    </xf>
    <xf numFmtId="164" fontId="0" fillId="0" borderId="1" xfId="0" applyFont="true" applyBorder="true" applyAlignment="true" applyProtection="false">
      <alignment horizontal="general" vertical="bottom" textRotation="0" wrapText="true" indent="0" shrinkToFit="false"/>
      <protection locked="true" hidden="false"/>
    </xf>
    <xf numFmtId="169" fontId="0" fillId="8" borderId="1" xfId="0" applyFont="false" applyBorder="true" applyAlignment="false" applyProtection="true">
      <alignment horizontal="general" vertical="bottom" textRotation="0" wrapText="false" indent="0" shrinkToFit="false"/>
      <protection locked="true" hidden="true"/>
    </xf>
    <xf numFmtId="170" fontId="0" fillId="8" borderId="1" xfId="0" applyFont="false" applyBorder="true" applyAlignment="false" applyProtection="true">
      <alignment horizontal="general" vertical="bottom" textRotation="0" wrapText="false" indent="0" shrinkToFit="false"/>
      <protection locked="true" hidden="true"/>
    </xf>
    <xf numFmtId="167" fontId="0" fillId="8" borderId="1" xfId="0" applyFont="false" applyBorder="true" applyAlignment="false" applyProtection="true">
      <alignment horizontal="general" vertical="bottom" textRotation="0" wrapText="false" indent="0" shrinkToFit="false"/>
      <protection locked="true" hidden="true"/>
    </xf>
    <xf numFmtId="169" fontId="0" fillId="5" borderId="5" xfId="0" applyFont="false" applyBorder="true" applyAlignment="false" applyProtection="true">
      <alignment horizontal="general" vertical="bottom" textRotation="0" wrapText="false" indent="0" shrinkToFit="false"/>
      <protection locked="true" hidden="true"/>
    </xf>
    <xf numFmtId="169" fontId="0" fillId="5" borderId="25" xfId="0" applyFont="false" applyBorder="true" applyAlignment="false" applyProtection="true">
      <alignment horizontal="general" vertical="bottom" textRotation="0" wrapText="false" indent="0" shrinkToFit="false"/>
      <protection locked="true" hidden="true"/>
    </xf>
    <xf numFmtId="169" fontId="0" fillId="5" borderId="6" xfId="0" applyFont="false" applyBorder="true" applyAlignment="false" applyProtection="true">
      <alignment horizontal="general" vertical="bottom" textRotation="0" wrapText="false" indent="0" shrinkToFit="false"/>
      <protection locked="true" hidden="true"/>
    </xf>
    <xf numFmtId="164" fontId="0" fillId="0" borderId="1" xfId="0" applyFont="true" applyBorder="true" applyAlignment="false" applyProtection="false">
      <alignment horizontal="general" vertical="bottom" textRotation="0" wrapText="false" indent="0" shrinkToFit="false"/>
      <protection locked="true" hidden="false"/>
    </xf>
    <xf numFmtId="167" fontId="0" fillId="8" borderId="1" xfId="15" applyFont="true" applyBorder="true" applyAlignment="true" applyProtection="true">
      <alignment horizontal="general" vertical="bottom" textRotation="0" wrapText="false" indent="0" shrinkToFit="false"/>
      <protection locked="true" hidden="true"/>
    </xf>
    <xf numFmtId="170" fontId="0" fillId="8" borderId="5" xfId="0" applyFont="false" applyBorder="true" applyAlignment="false" applyProtection="true">
      <alignment horizontal="general" vertical="bottom" textRotation="0" wrapText="false" indent="0" shrinkToFit="false"/>
      <protection locked="true" hidden="true"/>
    </xf>
    <xf numFmtId="171" fontId="0" fillId="7" borderId="18" xfId="15" applyFont="true" applyBorder="true" applyAlignment="true" applyProtection="true">
      <alignment horizontal="general" vertical="bottom" textRotation="0" wrapText="false" indent="0" shrinkToFit="false"/>
      <protection locked="true" hidden="true"/>
    </xf>
    <xf numFmtId="171" fontId="0" fillId="7" borderId="26" xfId="15" applyFont="true" applyBorder="true" applyAlignment="true" applyProtection="true">
      <alignment horizontal="general" vertical="bottom" textRotation="0" wrapText="false" indent="0" shrinkToFit="false"/>
      <protection locked="true" hidden="true"/>
    </xf>
    <xf numFmtId="171" fontId="0" fillId="7" borderId="19" xfId="15" applyFont="true" applyBorder="true" applyAlignment="true" applyProtection="true">
      <alignment horizontal="general" vertical="bottom" textRotation="0" wrapText="false" indent="0" shrinkToFit="false"/>
      <protection locked="true" hidden="true"/>
    </xf>
    <xf numFmtId="169" fontId="0" fillId="8" borderId="6" xfId="0" applyFont="false" applyBorder="true" applyAlignment="false" applyProtection="true">
      <alignment horizontal="general" vertical="bottom" textRotation="0" wrapText="false" indent="0" shrinkToFit="false"/>
      <protection locked="true" hidden="true"/>
    </xf>
    <xf numFmtId="171" fontId="0" fillId="7" borderId="2" xfId="15" applyFont="true" applyBorder="true" applyAlignment="true" applyProtection="true">
      <alignment horizontal="right" vertical="bottom" textRotation="0" wrapText="false" indent="0" shrinkToFit="false"/>
      <protection locked="true" hidden="true"/>
    </xf>
    <xf numFmtId="171" fontId="0" fillId="7" borderId="20" xfId="15" applyFont="true" applyBorder="true" applyAlignment="true" applyProtection="true">
      <alignment horizontal="general" vertical="bottom" textRotation="0" wrapText="false" indent="0" shrinkToFit="false"/>
      <protection locked="true" hidden="true"/>
    </xf>
    <xf numFmtId="171" fontId="0" fillId="7" borderId="0" xfId="15" applyFont="true" applyBorder="true" applyAlignment="true" applyProtection="true">
      <alignment horizontal="general" vertical="bottom" textRotation="0" wrapText="false" indent="0" shrinkToFit="false"/>
      <protection locked="true" hidden="true"/>
    </xf>
    <xf numFmtId="171" fontId="0" fillId="7" borderId="21" xfId="15" applyFont="true" applyBorder="true" applyAlignment="true" applyProtection="true">
      <alignment horizontal="general" vertical="bottom" textRotation="0" wrapText="false" indent="0" shrinkToFit="false"/>
      <protection locked="true" hidden="true"/>
    </xf>
    <xf numFmtId="169" fontId="0" fillId="5" borderId="18" xfId="0" applyFont="false" applyBorder="true" applyAlignment="false" applyProtection="true">
      <alignment horizontal="general" vertical="bottom" textRotation="0" wrapText="false" indent="0" shrinkToFit="false"/>
      <protection locked="true" hidden="true"/>
    </xf>
    <xf numFmtId="169" fontId="0" fillId="5" borderId="26" xfId="0" applyFont="false" applyBorder="true" applyAlignment="false" applyProtection="true">
      <alignment horizontal="general" vertical="bottom" textRotation="0" wrapText="false" indent="0" shrinkToFit="false"/>
      <protection locked="true" hidden="true"/>
    </xf>
    <xf numFmtId="169" fontId="0" fillId="5" borderId="19" xfId="0" applyFont="false" applyBorder="true" applyAlignment="false" applyProtection="true">
      <alignment horizontal="general" vertical="bottom" textRotation="0" wrapText="false" indent="0" shrinkToFit="false"/>
      <protection locked="true" hidden="true"/>
    </xf>
    <xf numFmtId="164" fontId="0" fillId="0" borderId="1" xfId="0" applyFont="true" applyBorder="true" applyAlignment="true" applyProtection="false">
      <alignment horizontal="left" vertical="bottom" textRotation="0" wrapText="false" indent="2" shrinkToFit="false"/>
      <protection locked="true" hidden="false"/>
    </xf>
    <xf numFmtId="164" fontId="19" fillId="0" borderId="1" xfId="0" applyFont="true" applyBorder="true" applyAlignment="true" applyProtection="false">
      <alignment horizontal="left" vertical="bottom" textRotation="0" wrapText="true" indent="2" shrinkToFit="false"/>
      <protection locked="true" hidden="false"/>
    </xf>
    <xf numFmtId="171" fontId="0" fillId="7" borderId="3" xfId="15" applyFont="true" applyBorder="true" applyAlignment="true" applyProtection="true">
      <alignment horizontal="right" vertical="bottom" textRotation="0" wrapText="false" indent="0" shrinkToFit="false"/>
      <protection locked="true" hidden="true"/>
    </xf>
    <xf numFmtId="169" fontId="0" fillId="5" borderId="20" xfId="0" applyFont="false" applyBorder="true" applyAlignment="false" applyProtection="true">
      <alignment horizontal="general" vertical="bottom" textRotation="0" wrapText="false" indent="0" shrinkToFit="false"/>
      <protection locked="true" hidden="true"/>
    </xf>
    <xf numFmtId="169" fontId="0" fillId="5" borderId="0" xfId="0" applyFont="false" applyBorder="false" applyAlignment="false" applyProtection="true">
      <alignment horizontal="general" vertical="bottom" textRotation="0" wrapText="false" indent="0" shrinkToFit="false"/>
      <protection locked="true" hidden="true"/>
    </xf>
    <xf numFmtId="169" fontId="0" fillId="5" borderId="21" xfId="0" applyFont="false" applyBorder="true" applyAlignment="false" applyProtection="true">
      <alignment horizontal="general" vertical="bottom" textRotation="0" wrapText="false" indent="0" shrinkToFit="false"/>
      <protection locked="true" hidden="true"/>
    </xf>
    <xf numFmtId="171" fontId="0" fillId="7" borderId="22" xfId="15" applyFont="true" applyBorder="true" applyAlignment="true" applyProtection="true">
      <alignment horizontal="general" vertical="bottom" textRotation="0" wrapText="false" indent="0" shrinkToFit="false"/>
      <protection locked="true" hidden="true"/>
    </xf>
    <xf numFmtId="171" fontId="0" fillId="7" borderId="27" xfId="15" applyFont="true" applyBorder="true" applyAlignment="true" applyProtection="true">
      <alignment horizontal="general" vertical="bottom" textRotation="0" wrapText="false" indent="0" shrinkToFit="false"/>
      <protection locked="true" hidden="true"/>
    </xf>
    <xf numFmtId="171" fontId="0" fillId="7" borderId="23" xfId="15" applyFont="true" applyBorder="true" applyAlignment="true" applyProtection="true">
      <alignment horizontal="general" vertical="bottom" textRotation="0" wrapText="false" indent="0" shrinkToFit="false"/>
      <protection locked="true" hidden="true"/>
    </xf>
    <xf numFmtId="169" fontId="0" fillId="5" borderId="22" xfId="0" applyFont="false" applyBorder="true" applyAlignment="false" applyProtection="true">
      <alignment horizontal="general" vertical="bottom" textRotation="0" wrapText="false" indent="0" shrinkToFit="false"/>
      <protection locked="true" hidden="true"/>
    </xf>
    <xf numFmtId="169" fontId="0" fillId="5" borderId="27" xfId="0" applyFont="false" applyBorder="true" applyAlignment="false" applyProtection="true">
      <alignment horizontal="general" vertical="bottom" textRotation="0" wrapText="false" indent="0" shrinkToFit="false"/>
      <protection locked="true" hidden="true"/>
    </xf>
    <xf numFmtId="169" fontId="0" fillId="5" borderId="23" xfId="0" applyFont="false" applyBorder="true" applyAlignment="false" applyProtection="true">
      <alignment horizontal="general" vertical="bottom" textRotation="0" wrapText="false" indent="0" shrinkToFit="false"/>
      <protection locked="true" hidden="true"/>
    </xf>
    <xf numFmtId="164" fontId="20"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right" vertical="bottom" textRotation="0" wrapText="true" indent="0" shrinkToFit="false"/>
      <protection locked="true" hidden="false"/>
    </xf>
    <xf numFmtId="169" fontId="19" fillId="8" borderId="1" xfId="0" applyFont="true" applyBorder="true" applyAlignment="false" applyProtection="true">
      <alignment horizontal="general" vertical="bottom" textRotation="0" wrapText="false" indent="0" shrinkToFit="false"/>
      <protection locked="true" hidden="true"/>
    </xf>
    <xf numFmtId="169" fontId="19" fillId="10" borderId="1" xfId="0" applyFont="true" applyBorder="true" applyAlignment="false" applyProtection="true">
      <alignment horizontal="general" vertical="bottom" textRotation="0" wrapText="false" indent="0" shrinkToFit="false"/>
      <protection locked="true" hidden="true"/>
    </xf>
    <xf numFmtId="170" fontId="19" fillId="8" borderId="1" xfId="0" applyFont="true" applyBorder="true" applyAlignment="false" applyProtection="true">
      <alignment horizontal="general" vertical="bottom" textRotation="0" wrapText="false" indent="0" shrinkToFit="false"/>
      <protection locked="true" hidden="true"/>
    </xf>
    <xf numFmtId="167" fontId="19" fillId="8" borderId="1" xfId="0" applyFont="true" applyBorder="true" applyAlignment="false" applyProtection="true">
      <alignment horizontal="general" vertical="bottom" textRotation="0" wrapText="false" indent="0" shrinkToFit="false"/>
      <protection locked="true" hidden="true"/>
    </xf>
    <xf numFmtId="168" fontId="0" fillId="0" borderId="0" xfId="0" applyFont="false" applyBorder="false" applyAlignment="false" applyProtection="false">
      <alignment horizontal="general" vertical="bottom" textRotation="0" wrapText="false" indent="0" shrinkToFit="false"/>
      <protection locked="true" hidden="false"/>
    </xf>
    <xf numFmtId="167" fontId="0" fillId="0" borderId="0" xfId="15" applyFont="true" applyBorder="true" applyAlignment="true" applyProtection="true">
      <alignment horizontal="general" vertical="bottom" textRotation="0" wrapText="false" indent="0" shrinkToFit="false"/>
      <protection locked="true" hidden="false"/>
    </xf>
    <xf numFmtId="168" fontId="19" fillId="0" borderId="0" xfId="0" applyFont="true" applyBorder="false" applyAlignment="false" applyProtection="false">
      <alignment horizontal="general" vertical="bottom" textRotation="0" wrapText="false" indent="0" shrinkToFit="false"/>
      <protection locked="true" hidden="false"/>
    </xf>
    <xf numFmtId="167" fontId="0" fillId="9" borderId="1" xfId="15" applyFont="true" applyBorder="true" applyAlignment="true" applyProtection="true">
      <alignment horizontal="center" vertical="center" textRotation="0" wrapText="true" indent="0" shrinkToFit="false"/>
      <protection locked="true" hidden="false"/>
    </xf>
    <xf numFmtId="164" fontId="0" fillId="9" borderId="2" xfId="0" applyFont="true" applyBorder="true" applyAlignment="true" applyProtection="false">
      <alignment horizontal="center" vertical="center" textRotation="0" wrapText="false" indent="0" shrinkToFit="false"/>
      <protection locked="true" hidden="false"/>
    </xf>
    <xf numFmtId="165" fontId="18" fillId="4" borderId="1" xfId="0" applyFont="true" applyBorder="true" applyAlignment="true" applyProtection="false">
      <alignment horizontal="center" vertical="center" textRotation="0" wrapText="false" indent="0" shrinkToFit="false"/>
      <protection locked="true" hidden="false"/>
    </xf>
    <xf numFmtId="164" fontId="18" fillId="4" borderId="18" xfId="0" applyFont="true" applyBorder="true" applyAlignment="true" applyProtection="false">
      <alignment horizontal="general" vertical="center" textRotation="0" wrapText="false" indent="0" shrinkToFit="false"/>
      <protection locked="true" hidden="false"/>
    </xf>
    <xf numFmtId="164" fontId="18" fillId="4" borderId="26" xfId="0" applyFont="true" applyBorder="true" applyAlignment="true" applyProtection="false">
      <alignment horizontal="general" vertical="center" textRotation="0" wrapText="true" indent="0" shrinkToFit="false"/>
      <protection locked="true" hidden="false"/>
    </xf>
    <xf numFmtId="164" fontId="18" fillId="4" borderId="19" xfId="0" applyFont="true" applyBorder="true" applyAlignment="true" applyProtection="false">
      <alignment horizontal="general" vertical="center" textRotation="0" wrapText="true" indent="0" shrinkToFit="false"/>
      <protection locked="true" hidden="false"/>
    </xf>
    <xf numFmtId="165" fontId="19" fillId="0" borderId="5" xfId="0" applyFont="true" applyBorder="true" applyAlignment="true" applyProtection="false">
      <alignment horizontal="center" vertical="center" textRotation="0" wrapText="false" indent="0" shrinkToFit="false"/>
      <protection locked="true" hidden="false"/>
    </xf>
    <xf numFmtId="164" fontId="19" fillId="11" borderId="5" xfId="0" applyFont="true" applyBorder="true" applyAlignment="true" applyProtection="false">
      <alignment horizontal="general" vertical="center" textRotation="0" wrapText="false" indent="0" shrinkToFit="false"/>
      <protection locked="true" hidden="false"/>
    </xf>
    <xf numFmtId="164" fontId="19" fillId="11" borderId="25" xfId="0" applyFont="true" applyBorder="true" applyAlignment="true" applyProtection="false">
      <alignment horizontal="general" vertical="center" textRotation="0" wrapText="false" indent="0" shrinkToFit="false"/>
      <protection locked="true" hidden="false"/>
    </xf>
    <xf numFmtId="168" fontId="19" fillId="11" borderId="25" xfId="0" applyFont="true" applyBorder="true" applyAlignment="true" applyProtection="false">
      <alignment horizontal="general" vertical="center" textRotation="0" wrapText="false" indent="0" shrinkToFit="false"/>
      <protection locked="true" hidden="false"/>
    </xf>
    <xf numFmtId="167" fontId="19" fillId="11" borderId="25" xfId="15" applyFont="true" applyBorder="true" applyAlignment="true" applyProtection="true">
      <alignment horizontal="general" vertical="center" textRotation="0" wrapText="false" indent="0" shrinkToFit="false"/>
      <protection locked="true" hidden="false"/>
    </xf>
    <xf numFmtId="167" fontId="19" fillId="11" borderId="25" xfId="0" applyFont="true" applyBorder="true" applyAlignment="true" applyProtection="false">
      <alignment horizontal="general" vertical="center" textRotation="0" wrapText="false" indent="0" shrinkToFit="false"/>
      <protection locked="true" hidden="false"/>
    </xf>
    <xf numFmtId="168" fontId="19" fillId="11" borderId="6" xfId="0" applyFont="true" applyBorder="true" applyAlignment="true" applyProtection="false">
      <alignment horizontal="general" vertical="center" textRotation="0" wrapText="false" indent="0" shrinkToFit="false"/>
      <protection locked="true" hidden="false"/>
    </xf>
    <xf numFmtId="165" fontId="0" fillId="0" borderId="28" xfId="0" applyFont="true" applyBorder="true" applyAlignment="true" applyProtection="false">
      <alignment horizontal="center" vertical="center" textRotation="0" wrapText="false" indent="0" shrinkToFit="false"/>
      <protection locked="true" hidden="false"/>
    </xf>
    <xf numFmtId="164" fontId="4" fillId="0" borderId="29" xfId="20" applyFont="true" applyBorder="true" applyAlignment="true" applyProtection="true">
      <alignment horizontal="left" vertical="center" textRotation="0" wrapText="false" indent="1" shrinkToFit="false"/>
      <protection locked="true" hidden="false"/>
    </xf>
    <xf numFmtId="164" fontId="4" fillId="0" borderId="30" xfId="20" applyFont="true" applyBorder="true" applyAlignment="true" applyProtection="true">
      <alignment horizontal="general" vertical="center" textRotation="0" wrapText="false" indent="0" shrinkToFit="false"/>
      <protection locked="true" hidden="false"/>
    </xf>
    <xf numFmtId="168" fontId="0" fillId="6" borderId="28" xfId="0" applyFont="false" applyBorder="true" applyAlignment="true" applyProtection="true">
      <alignment horizontal="right" vertical="center" textRotation="0" wrapText="false" indent="0" shrinkToFit="false"/>
      <protection locked="true" hidden="true"/>
    </xf>
    <xf numFmtId="168" fontId="0" fillId="6" borderId="28" xfId="0" applyFont="false" applyBorder="true" applyAlignment="false" applyProtection="true">
      <alignment horizontal="general" vertical="bottom" textRotation="0" wrapText="false" indent="0" shrinkToFit="false"/>
      <protection locked="true" hidden="true"/>
    </xf>
    <xf numFmtId="169" fontId="0" fillId="6" borderId="28" xfId="0" applyFont="false" applyBorder="true" applyAlignment="false" applyProtection="true">
      <alignment horizontal="general" vertical="bottom" textRotation="0" wrapText="false" indent="0" shrinkToFit="false"/>
      <protection locked="true" hidden="true"/>
    </xf>
    <xf numFmtId="170" fontId="0" fillId="6" borderId="28" xfId="15" applyFont="true" applyBorder="true" applyAlignment="true" applyProtection="true">
      <alignment horizontal="general" vertical="bottom" textRotation="0" wrapText="false" indent="0" shrinkToFit="false"/>
      <protection locked="true" hidden="true"/>
    </xf>
    <xf numFmtId="167" fontId="0" fillId="6" borderId="28" xfId="15" applyFont="true" applyBorder="true" applyAlignment="true" applyProtection="true">
      <alignment horizontal="general" vertical="bottom" textRotation="0" wrapText="false" indent="0" shrinkToFit="false"/>
      <protection locked="true" hidden="true"/>
    </xf>
    <xf numFmtId="168" fontId="0" fillId="6" borderId="31" xfId="0" applyFont="false" applyBorder="true" applyAlignment="false" applyProtection="true">
      <alignment horizontal="general" vertical="bottom" textRotation="0" wrapText="false" indent="0" shrinkToFit="false"/>
      <protection locked="true" hidden="true"/>
    </xf>
    <xf numFmtId="168" fontId="0" fillId="6" borderId="32" xfId="0" applyFont="false" applyBorder="true" applyAlignment="false" applyProtection="true">
      <alignment horizontal="general" vertical="bottom" textRotation="0" wrapText="false" indent="0" shrinkToFit="false"/>
      <protection locked="true" hidden="true"/>
    </xf>
    <xf numFmtId="168" fontId="0" fillId="6" borderId="30" xfId="0" applyFont="false" applyBorder="true" applyAlignment="false" applyProtection="true">
      <alignment horizontal="general" vertical="bottom" textRotation="0" wrapText="false" indent="0" shrinkToFit="false"/>
      <protection locked="true" hidden="true"/>
    </xf>
    <xf numFmtId="170" fontId="0" fillId="6" borderId="28" xfId="0" applyFont="false" applyBorder="true" applyAlignment="false" applyProtection="true">
      <alignment horizontal="general" vertical="bottom" textRotation="0" wrapText="false" indent="0" shrinkToFit="false"/>
      <protection locked="true" hidden="true"/>
    </xf>
    <xf numFmtId="168" fontId="0" fillId="6" borderId="28" xfId="15" applyFont="true" applyBorder="true" applyAlignment="true" applyProtection="true">
      <alignment horizontal="general" vertical="bottom" textRotation="0" wrapText="false" indent="0" shrinkToFit="false"/>
      <protection locked="true" hidden="true"/>
    </xf>
    <xf numFmtId="170" fontId="0" fillId="6" borderId="28" xfId="0" applyFont="false" applyBorder="true" applyAlignment="true" applyProtection="true">
      <alignment horizontal="right" vertical="bottom" textRotation="0" wrapText="false" indent="0" shrinkToFit="false"/>
      <protection locked="true" hidden="true"/>
    </xf>
    <xf numFmtId="168" fontId="0" fillId="7" borderId="20" xfId="0" applyFont="false" applyBorder="true" applyAlignment="true" applyProtection="true">
      <alignment horizontal="general" vertical="center" textRotation="0" wrapText="false" indent="0" shrinkToFit="false"/>
      <protection locked="true" hidden="true"/>
    </xf>
    <xf numFmtId="168" fontId="0" fillId="7" borderId="0" xfId="0" applyFont="false" applyBorder="false" applyAlignment="true" applyProtection="true">
      <alignment horizontal="general" vertical="center" textRotation="0" wrapText="false" indent="0" shrinkToFit="false"/>
      <protection locked="true" hidden="true"/>
    </xf>
    <xf numFmtId="168" fontId="0" fillId="7" borderId="21" xfId="0" applyFont="false" applyBorder="true" applyAlignment="true" applyProtection="true">
      <alignment horizontal="general" vertical="center" textRotation="0" wrapText="false" indent="0" shrinkToFit="false"/>
      <protection locked="true" hidden="true"/>
    </xf>
    <xf numFmtId="164" fontId="0" fillId="0" borderId="33" xfId="0" applyFont="true" applyBorder="true" applyAlignment="true" applyProtection="false">
      <alignment horizontal="center" vertical="center" textRotation="0" wrapText="false" indent="0" shrinkToFit="false"/>
      <protection locked="true" hidden="false"/>
    </xf>
    <xf numFmtId="164" fontId="4" fillId="0" borderId="34" xfId="20" applyFont="true" applyBorder="true" applyAlignment="true" applyProtection="true">
      <alignment horizontal="left" vertical="center" textRotation="0" wrapText="false" indent="1" shrinkToFit="false"/>
      <protection locked="true" hidden="false"/>
    </xf>
    <xf numFmtId="164" fontId="4" fillId="0" borderId="35" xfId="20" applyFont="true" applyBorder="true" applyAlignment="true" applyProtection="true">
      <alignment horizontal="general" vertical="center" textRotation="0" wrapText="false" indent="0" shrinkToFit="false"/>
      <protection locked="true" hidden="false"/>
    </xf>
    <xf numFmtId="168" fontId="0" fillId="6" borderId="33" xfId="0" applyFont="false" applyBorder="true" applyAlignment="false" applyProtection="true">
      <alignment horizontal="general" vertical="bottom" textRotation="0" wrapText="false" indent="0" shrinkToFit="false"/>
      <protection locked="true" hidden="true"/>
    </xf>
    <xf numFmtId="169" fontId="0" fillId="6" borderId="33" xfId="0" applyFont="false" applyBorder="true" applyAlignment="false" applyProtection="true">
      <alignment horizontal="general" vertical="bottom" textRotation="0" wrapText="false" indent="0" shrinkToFit="false"/>
      <protection locked="true" hidden="true"/>
    </xf>
    <xf numFmtId="170" fontId="0" fillId="6" borderId="33" xfId="15" applyFont="true" applyBorder="true" applyAlignment="true" applyProtection="true">
      <alignment horizontal="general" vertical="bottom" textRotation="0" wrapText="false" indent="0" shrinkToFit="false"/>
      <protection locked="true" hidden="true"/>
    </xf>
    <xf numFmtId="167" fontId="0" fillId="6" borderId="33" xfId="15" applyFont="true" applyBorder="true" applyAlignment="true" applyProtection="true">
      <alignment horizontal="general" vertical="bottom" textRotation="0" wrapText="false" indent="0" shrinkToFit="false"/>
      <protection locked="true" hidden="true"/>
    </xf>
    <xf numFmtId="168" fontId="0" fillId="6" borderId="36" xfId="0" applyFont="false" applyBorder="true" applyAlignment="false" applyProtection="true">
      <alignment horizontal="general" vertical="bottom" textRotation="0" wrapText="false" indent="0" shrinkToFit="false"/>
      <protection locked="true" hidden="true"/>
    </xf>
    <xf numFmtId="168" fontId="0" fillId="6" borderId="35" xfId="0" applyFont="false" applyBorder="true" applyAlignment="false" applyProtection="true">
      <alignment horizontal="general" vertical="bottom" textRotation="0" wrapText="false" indent="0" shrinkToFit="false"/>
      <protection locked="true" hidden="true"/>
    </xf>
    <xf numFmtId="170" fontId="0" fillId="6" borderId="33" xfId="0" applyFont="false" applyBorder="true" applyAlignment="false" applyProtection="true">
      <alignment horizontal="general" vertical="bottom" textRotation="0" wrapText="false" indent="0" shrinkToFit="false"/>
      <protection locked="true" hidden="true"/>
    </xf>
    <xf numFmtId="168" fontId="0" fillId="6" borderId="33" xfId="15" applyFont="true" applyBorder="true" applyAlignment="true" applyProtection="true">
      <alignment horizontal="general" vertical="bottom" textRotation="0" wrapText="false" indent="0" shrinkToFit="false"/>
      <protection locked="true" hidden="true"/>
    </xf>
    <xf numFmtId="170" fontId="0" fillId="6" borderId="33" xfId="0" applyFont="false" applyBorder="true" applyAlignment="true" applyProtection="true">
      <alignment horizontal="right" vertical="bottom" textRotation="0" wrapText="false" indent="0" shrinkToFit="false"/>
      <protection locked="true" hidden="true"/>
    </xf>
    <xf numFmtId="165" fontId="0" fillId="0" borderId="33" xfId="0" applyFont="true" applyBorder="true" applyAlignment="true" applyProtection="false">
      <alignment horizontal="center" vertical="center" textRotation="0" wrapText="false" indent="0" shrinkToFit="false"/>
      <protection locked="true" hidden="false"/>
    </xf>
    <xf numFmtId="164" fontId="0" fillId="5" borderId="0" xfId="0" applyFont="false" applyBorder="false" applyAlignment="false" applyProtection="false">
      <alignment horizontal="general" vertical="bottom" textRotation="0" wrapText="false" indent="0" shrinkToFit="false"/>
      <protection locked="true" hidden="false"/>
    </xf>
    <xf numFmtId="168" fontId="0" fillId="6" borderId="33" xfId="0" applyFont="false" applyBorder="true" applyAlignment="true" applyProtection="true">
      <alignment horizontal="right" vertical="center" textRotation="0" wrapText="false" indent="0" shrinkToFit="false"/>
      <protection locked="true" hidden="true"/>
    </xf>
    <xf numFmtId="164" fontId="0" fillId="6" borderId="33" xfId="0" applyFont="false" applyBorder="true" applyAlignment="false" applyProtection="true">
      <alignment horizontal="general" vertical="bottom" textRotation="0" wrapText="false" indent="0" shrinkToFit="false"/>
      <protection locked="true" hidden="true"/>
    </xf>
    <xf numFmtId="165" fontId="0" fillId="0" borderId="37" xfId="0" applyFont="true" applyBorder="true" applyAlignment="true" applyProtection="false">
      <alignment horizontal="center" vertical="center" textRotation="0" wrapText="false" indent="0" shrinkToFit="false"/>
      <protection locked="true" hidden="false"/>
    </xf>
    <xf numFmtId="164" fontId="4" fillId="0" borderId="38" xfId="20" applyFont="true" applyBorder="true" applyAlignment="true" applyProtection="true">
      <alignment horizontal="left" vertical="center" textRotation="0" wrapText="false" indent="1" shrinkToFit="false"/>
      <protection locked="true" hidden="false"/>
    </xf>
    <xf numFmtId="168" fontId="0" fillId="6" borderId="37" xfId="0" applyFont="false" applyBorder="true" applyAlignment="false" applyProtection="true">
      <alignment horizontal="general" vertical="bottom" textRotation="0" wrapText="false" indent="0" shrinkToFit="false"/>
      <protection locked="true" hidden="true"/>
    </xf>
    <xf numFmtId="169" fontId="0" fillId="6" borderId="37" xfId="0" applyFont="false" applyBorder="true" applyAlignment="false" applyProtection="true">
      <alignment horizontal="general" vertical="bottom" textRotation="0" wrapText="false" indent="0" shrinkToFit="false"/>
      <protection locked="true" hidden="true"/>
    </xf>
    <xf numFmtId="170" fontId="0" fillId="6" borderId="37" xfId="15" applyFont="true" applyBorder="true" applyAlignment="true" applyProtection="true">
      <alignment horizontal="general" vertical="bottom" textRotation="0" wrapText="false" indent="0" shrinkToFit="false"/>
      <protection locked="true" hidden="true"/>
    </xf>
    <xf numFmtId="168" fontId="0" fillId="6" borderId="39" xfId="0" applyFont="false" applyBorder="true" applyAlignment="false" applyProtection="true">
      <alignment horizontal="general" vertical="bottom" textRotation="0" wrapText="false" indent="0" shrinkToFit="false"/>
      <protection locked="true" hidden="true"/>
    </xf>
    <xf numFmtId="168" fontId="0" fillId="6" borderId="40" xfId="0" applyFont="false" applyBorder="true" applyAlignment="false" applyProtection="true">
      <alignment horizontal="general" vertical="bottom" textRotation="0" wrapText="false" indent="0" shrinkToFit="false"/>
      <protection locked="true" hidden="true"/>
    </xf>
    <xf numFmtId="168" fontId="0" fillId="6" borderId="41" xfId="0" applyFont="false" applyBorder="true" applyAlignment="false" applyProtection="true">
      <alignment horizontal="general" vertical="bottom" textRotation="0" wrapText="false" indent="0" shrinkToFit="false"/>
      <protection locked="true" hidden="true"/>
    </xf>
    <xf numFmtId="170" fontId="0" fillId="6" borderId="37" xfId="0" applyFont="false" applyBorder="true" applyAlignment="false" applyProtection="true">
      <alignment horizontal="general" vertical="bottom" textRotation="0" wrapText="false" indent="0" shrinkToFit="false"/>
      <protection locked="true" hidden="true"/>
    </xf>
    <xf numFmtId="170" fontId="0" fillId="6" borderId="37" xfId="0" applyFont="false" applyBorder="true" applyAlignment="true" applyProtection="true">
      <alignment horizontal="right" vertical="bottom" textRotation="0" wrapText="false" indent="0" shrinkToFit="false"/>
      <protection locked="true" hidden="true"/>
    </xf>
    <xf numFmtId="164" fontId="19" fillId="9" borderId="2" xfId="0" applyFont="true" applyBorder="true" applyAlignment="true" applyProtection="false">
      <alignment horizontal="right" vertical="bottom" textRotation="0" wrapText="false" indent="0" shrinkToFit="false"/>
      <protection locked="true" hidden="false"/>
    </xf>
    <xf numFmtId="168" fontId="0" fillId="8" borderId="2" xfId="0" applyFont="false" applyBorder="true" applyAlignment="false" applyProtection="true">
      <alignment horizontal="general" vertical="bottom" textRotation="0" wrapText="false" indent="0" shrinkToFit="false"/>
      <protection locked="true" hidden="true"/>
    </xf>
    <xf numFmtId="164" fontId="0" fillId="8" borderId="2" xfId="0" applyFont="false" applyBorder="true" applyAlignment="false" applyProtection="true">
      <alignment horizontal="general" vertical="bottom" textRotation="0" wrapText="false" indent="0" shrinkToFit="false"/>
      <protection locked="true" hidden="true"/>
    </xf>
    <xf numFmtId="170" fontId="0" fillId="10" borderId="2" xfId="15" applyFont="true" applyBorder="true" applyAlignment="true" applyProtection="true">
      <alignment horizontal="general" vertical="bottom" textRotation="0" wrapText="false" indent="0" shrinkToFit="false"/>
      <protection locked="true" hidden="true"/>
    </xf>
    <xf numFmtId="167" fontId="0" fillId="8" borderId="2" xfId="0" applyFont="false" applyBorder="true" applyAlignment="false" applyProtection="true">
      <alignment horizontal="general" vertical="bottom" textRotation="0" wrapText="false" indent="0" shrinkToFit="false"/>
      <protection locked="true" hidden="true"/>
    </xf>
    <xf numFmtId="170" fontId="0" fillId="8" borderId="2" xfId="15" applyFont="true" applyBorder="true" applyAlignment="true" applyProtection="true">
      <alignment horizontal="general" vertical="bottom" textRotation="0" wrapText="false" indent="0" shrinkToFit="false"/>
      <protection locked="true" hidden="true"/>
    </xf>
    <xf numFmtId="168" fontId="0" fillId="8" borderId="18" xfId="0" applyFont="false" applyBorder="true" applyAlignment="false" applyProtection="true">
      <alignment horizontal="general" vertical="bottom" textRotation="0" wrapText="false" indent="0" shrinkToFit="false"/>
      <protection locked="true" hidden="true"/>
    </xf>
    <xf numFmtId="168" fontId="0" fillId="8" borderId="1" xfId="0" applyFont="false" applyBorder="true" applyAlignment="false" applyProtection="true">
      <alignment horizontal="general" vertical="bottom" textRotation="0" wrapText="false" indent="0" shrinkToFit="false"/>
      <protection locked="true" hidden="true"/>
    </xf>
    <xf numFmtId="168" fontId="0" fillId="8" borderId="19" xfId="0" applyFont="false" applyBorder="true" applyAlignment="false" applyProtection="true">
      <alignment horizontal="general" vertical="bottom" textRotation="0" wrapText="false" indent="0" shrinkToFit="false"/>
      <protection locked="true" hidden="true"/>
    </xf>
    <xf numFmtId="170" fontId="0" fillId="10" borderId="2" xfId="0" applyFont="false" applyBorder="true" applyAlignment="false" applyProtection="true">
      <alignment horizontal="general" vertical="bottom" textRotation="0" wrapText="false" indent="0" shrinkToFit="false"/>
      <protection locked="true" hidden="true"/>
    </xf>
    <xf numFmtId="170" fontId="0" fillId="6" borderId="2" xfId="0" applyFont="false" applyBorder="true" applyAlignment="true" applyProtection="true">
      <alignment horizontal="right" vertical="bottom" textRotation="0" wrapText="false" indent="0" shrinkToFit="false"/>
      <protection locked="true" hidden="true"/>
    </xf>
    <xf numFmtId="170" fontId="0" fillId="6" borderId="2" xfId="0" applyFont="false" applyBorder="true" applyAlignment="false" applyProtection="true">
      <alignment horizontal="general" vertical="bottom" textRotation="0" wrapText="false" indent="0" shrinkToFit="false"/>
      <protection locked="true" hidden="true"/>
    </xf>
    <xf numFmtId="168" fontId="0" fillId="7" borderId="22" xfId="0" applyFont="false" applyBorder="true" applyAlignment="true" applyProtection="true">
      <alignment horizontal="general" vertical="center" textRotation="0" wrapText="false" indent="0" shrinkToFit="false"/>
      <protection locked="true" hidden="true"/>
    </xf>
    <xf numFmtId="168" fontId="0" fillId="7" borderId="27" xfId="0" applyFont="false" applyBorder="true" applyAlignment="true" applyProtection="true">
      <alignment horizontal="general" vertical="center" textRotation="0" wrapText="false" indent="0" shrinkToFit="false"/>
      <protection locked="true" hidden="true"/>
    </xf>
    <xf numFmtId="168" fontId="0" fillId="7" borderId="23" xfId="0" applyFont="false" applyBorder="true" applyAlignment="true" applyProtection="true">
      <alignment horizontal="general" vertical="center" textRotation="0" wrapText="false" indent="0" shrinkToFit="false"/>
      <protection locked="true" hidden="true"/>
    </xf>
    <xf numFmtId="164" fontId="0" fillId="0" borderId="28" xfId="0" applyFont="true" applyBorder="true" applyAlignment="true" applyProtection="false">
      <alignment horizontal="center" vertical="center" textRotation="0" wrapText="false" indent="0" shrinkToFit="false"/>
      <protection locked="true" hidden="false"/>
    </xf>
    <xf numFmtId="164" fontId="4" fillId="0" borderId="42" xfId="20" applyFont="true" applyBorder="true" applyAlignment="true" applyProtection="true">
      <alignment horizontal="left" vertical="center" textRotation="0" wrapText="true" indent="1" shrinkToFit="false"/>
      <protection locked="true" hidden="false"/>
    </xf>
    <xf numFmtId="164" fontId="0" fillId="6" borderId="28" xfId="0" applyFont="false" applyBorder="true" applyAlignment="true" applyProtection="true">
      <alignment horizontal="right" vertical="center" textRotation="0" wrapText="false" indent="0" shrinkToFit="false"/>
      <protection locked="true" hidden="true"/>
    </xf>
    <xf numFmtId="170" fontId="0" fillId="6" borderId="28" xfId="15" applyFont="true" applyBorder="true" applyAlignment="true" applyProtection="true">
      <alignment horizontal="right" vertical="center" textRotation="0" wrapText="false" indent="0" shrinkToFit="false"/>
      <protection locked="true" hidden="true"/>
    </xf>
    <xf numFmtId="168" fontId="0" fillId="6" borderId="31" xfId="0" applyFont="false" applyBorder="true" applyAlignment="true" applyProtection="true">
      <alignment horizontal="right" vertical="center" textRotation="0" wrapText="false" indent="0" shrinkToFit="false"/>
      <protection locked="true" hidden="true"/>
    </xf>
    <xf numFmtId="168" fontId="0" fillId="7" borderId="18" xfId="0" applyFont="false" applyBorder="true" applyAlignment="true" applyProtection="true">
      <alignment horizontal="general" vertical="center" textRotation="0" wrapText="false" indent="0" shrinkToFit="false"/>
      <protection locked="true" hidden="true"/>
    </xf>
    <xf numFmtId="168" fontId="0" fillId="7" borderId="26" xfId="0" applyFont="false" applyBorder="true" applyAlignment="true" applyProtection="true">
      <alignment horizontal="general" vertical="center" textRotation="0" wrapText="false" indent="0" shrinkToFit="false"/>
      <protection locked="true" hidden="true"/>
    </xf>
    <xf numFmtId="168" fontId="0" fillId="7" borderId="19" xfId="0" applyFont="false" applyBorder="true" applyAlignment="true" applyProtection="true">
      <alignment horizontal="general" vertical="center" textRotation="0" wrapText="false" indent="0" shrinkToFit="false"/>
      <protection locked="true" hidden="true"/>
    </xf>
    <xf numFmtId="164" fontId="4" fillId="0" borderId="43" xfId="20" applyFont="true" applyBorder="true" applyAlignment="true" applyProtection="true">
      <alignment horizontal="left" vertical="center" textRotation="0" wrapText="false" indent="1" shrinkToFit="false"/>
      <protection locked="true" hidden="false"/>
    </xf>
    <xf numFmtId="164" fontId="0" fillId="6" borderId="33" xfId="0" applyFont="false" applyBorder="true" applyAlignment="true" applyProtection="true">
      <alignment horizontal="right" vertical="center" textRotation="0" wrapText="false" indent="0" shrinkToFit="false"/>
      <protection locked="true" hidden="true"/>
    </xf>
    <xf numFmtId="170" fontId="0" fillId="6" borderId="33" xfId="15" applyFont="true" applyBorder="true" applyAlignment="true" applyProtection="true">
      <alignment horizontal="right" vertical="center" textRotation="0" wrapText="false" indent="0" shrinkToFit="false"/>
      <protection locked="true" hidden="true"/>
    </xf>
    <xf numFmtId="168" fontId="0" fillId="6" borderId="36" xfId="0" applyFont="false" applyBorder="true" applyAlignment="true" applyProtection="true">
      <alignment horizontal="right" vertical="center" textRotation="0" wrapText="false" indent="0" shrinkToFit="false"/>
      <protection locked="true" hidden="true"/>
    </xf>
    <xf numFmtId="164" fontId="0" fillId="0" borderId="37" xfId="0" applyFont="true" applyBorder="true" applyAlignment="true" applyProtection="false">
      <alignment horizontal="center" vertical="center" textRotation="0" wrapText="false" indent="0" shrinkToFit="false"/>
      <protection locked="true" hidden="false"/>
    </xf>
    <xf numFmtId="164" fontId="4" fillId="0" borderId="44" xfId="20" applyFont="true" applyBorder="true" applyAlignment="true" applyProtection="true">
      <alignment horizontal="left" vertical="center" textRotation="0" wrapText="false" indent="1" shrinkToFit="false"/>
      <protection locked="true" hidden="false"/>
    </xf>
    <xf numFmtId="168" fontId="0" fillId="6" borderId="37" xfId="0" applyFont="false" applyBorder="true" applyAlignment="true" applyProtection="true">
      <alignment horizontal="right" vertical="center" textRotation="0" wrapText="false" indent="0" shrinkToFit="false"/>
      <protection locked="true" hidden="true"/>
    </xf>
    <xf numFmtId="164" fontId="0" fillId="6" borderId="37" xfId="0" applyFont="false" applyBorder="true" applyAlignment="true" applyProtection="true">
      <alignment horizontal="right" vertical="center" textRotation="0" wrapText="false" indent="0" shrinkToFit="false"/>
      <protection locked="true" hidden="true"/>
    </xf>
    <xf numFmtId="170" fontId="0" fillId="6" borderId="37" xfId="15" applyFont="true" applyBorder="true" applyAlignment="true" applyProtection="true">
      <alignment horizontal="right" vertical="center" textRotation="0" wrapText="false" indent="0" shrinkToFit="false"/>
      <protection locked="true" hidden="true"/>
    </xf>
    <xf numFmtId="168" fontId="0" fillId="6" borderId="39" xfId="0" applyFont="false" applyBorder="true" applyAlignment="true" applyProtection="true">
      <alignment horizontal="right" vertical="center" textRotation="0" wrapText="false" indent="0" shrinkToFit="false"/>
      <protection locked="true" hidden="true"/>
    </xf>
    <xf numFmtId="164" fontId="19" fillId="9" borderId="1" xfId="0" applyFont="true" applyBorder="true" applyAlignment="true" applyProtection="false">
      <alignment horizontal="right" vertical="bottom" textRotation="0" wrapText="false" indent="0" shrinkToFit="false"/>
      <protection locked="true" hidden="false"/>
    </xf>
    <xf numFmtId="168" fontId="0" fillId="6" borderId="1" xfId="0" applyFont="false" applyBorder="true" applyAlignment="false" applyProtection="true">
      <alignment horizontal="general" vertical="bottom" textRotation="0" wrapText="false" indent="0" shrinkToFit="false"/>
      <protection locked="true" hidden="true"/>
    </xf>
    <xf numFmtId="164" fontId="0" fillId="6" borderId="1" xfId="0" applyFont="false" applyBorder="true" applyAlignment="false" applyProtection="true">
      <alignment horizontal="general" vertical="bottom" textRotation="0" wrapText="false" indent="0" shrinkToFit="false"/>
      <protection locked="true" hidden="true"/>
    </xf>
    <xf numFmtId="170" fontId="0" fillId="10" borderId="1" xfId="15" applyFont="true" applyBorder="true" applyAlignment="true" applyProtection="true">
      <alignment horizontal="general" vertical="bottom" textRotation="0" wrapText="false" indent="0" shrinkToFit="false"/>
      <protection locked="true" hidden="true"/>
    </xf>
    <xf numFmtId="167" fontId="0" fillId="6" borderId="1" xfId="0" applyFont="false" applyBorder="true" applyAlignment="false" applyProtection="true">
      <alignment horizontal="general" vertical="bottom" textRotation="0" wrapText="false" indent="0" shrinkToFit="false"/>
      <protection locked="true" hidden="true"/>
    </xf>
    <xf numFmtId="170" fontId="0" fillId="8" borderId="1" xfId="15" applyFont="true" applyBorder="true" applyAlignment="true" applyProtection="true">
      <alignment horizontal="general" vertical="bottom" textRotation="0" wrapText="false" indent="0" shrinkToFit="false"/>
      <protection locked="true" hidden="true"/>
    </xf>
    <xf numFmtId="168" fontId="0" fillId="10" borderId="1" xfId="0" applyFont="false" applyBorder="true" applyAlignment="false" applyProtection="true">
      <alignment horizontal="general" vertical="bottom" textRotation="0" wrapText="false" indent="0" shrinkToFit="false"/>
      <protection locked="true" hidden="true"/>
    </xf>
    <xf numFmtId="170" fontId="0" fillId="10" borderId="1" xfId="0" applyFont="false" applyBorder="true" applyAlignment="false" applyProtection="true">
      <alignment horizontal="general" vertical="bottom" textRotation="0" wrapText="false" indent="0" shrinkToFit="false"/>
      <protection locked="true" hidden="true"/>
    </xf>
    <xf numFmtId="170" fontId="0" fillId="6" borderId="1" xfId="0" applyFont="false" applyBorder="true" applyAlignment="true" applyProtection="true">
      <alignment horizontal="right" vertical="bottom" textRotation="0" wrapText="false" indent="0" shrinkToFit="false"/>
      <protection locked="true" hidden="true"/>
    </xf>
    <xf numFmtId="170" fontId="0" fillId="6" borderId="1" xfId="0" applyFont="false" applyBorder="true" applyAlignment="false" applyProtection="true">
      <alignment horizontal="general" vertical="bottom" textRotation="0" wrapText="false" indent="0" shrinkToFit="false"/>
      <protection locked="true" hidden="true"/>
    </xf>
    <xf numFmtId="168" fontId="0" fillId="6" borderId="5" xfId="0" applyFont="false" applyBorder="true" applyAlignment="false" applyProtection="true">
      <alignment horizontal="general" vertical="bottom" textRotation="0" wrapText="false" indent="0" shrinkToFit="false"/>
      <protection locked="true" hidden="true"/>
    </xf>
    <xf numFmtId="164" fontId="19" fillId="9" borderId="1" xfId="0" applyFont="true" applyBorder="true" applyAlignment="true" applyProtection="false">
      <alignment horizontal="right" vertical="bottom" textRotation="0" wrapText="true" indent="0" shrinkToFit="false"/>
      <protection locked="true" hidden="false"/>
    </xf>
    <xf numFmtId="170" fontId="0" fillId="6" borderId="1" xfId="15" applyFont="true" applyBorder="true" applyAlignment="true" applyProtection="true">
      <alignment horizontal="general" vertical="bottom" textRotation="0" wrapText="false" indent="0" shrinkToFit="false"/>
      <protection locked="true" hidden="true"/>
    </xf>
    <xf numFmtId="164" fontId="0" fillId="0" borderId="5" xfId="0" applyFont="false" applyBorder="true" applyAlignment="false" applyProtection="false">
      <alignment horizontal="general" vertical="bottom" textRotation="0" wrapText="false" indent="0" shrinkToFit="false"/>
      <protection locked="true" hidden="false"/>
    </xf>
    <xf numFmtId="164" fontId="4" fillId="0" borderId="0" xfId="20" applyFont="true" applyBorder="true" applyAlignment="true" applyProtection="true">
      <alignment horizontal="left" vertical="center" textRotation="0" wrapText="false" indent="0" shrinkToFit="false"/>
      <protection locked="true" hidden="false"/>
    </xf>
    <xf numFmtId="164" fontId="18" fillId="4" borderId="5" xfId="0" applyFont="true" applyBorder="true" applyAlignment="true" applyProtection="false">
      <alignment horizontal="general" vertical="center" textRotation="0" wrapText="true" indent="0" shrinkToFit="false"/>
      <protection locked="true" hidden="false"/>
    </xf>
    <xf numFmtId="164" fontId="18" fillId="4" borderId="25" xfId="0" applyFont="true" applyBorder="true" applyAlignment="true" applyProtection="false">
      <alignment horizontal="general" vertical="center" textRotation="0" wrapText="true" indent="0" shrinkToFit="false"/>
      <protection locked="true" hidden="false"/>
    </xf>
    <xf numFmtId="168" fontId="21" fillId="4" borderId="25" xfId="0" applyFont="true" applyBorder="true" applyAlignment="true" applyProtection="false">
      <alignment horizontal="general" vertical="center" textRotation="0" wrapText="false" indent="0" shrinkToFit="false"/>
      <protection locked="true" hidden="false"/>
    </xf>
    <xf numFmtId="168" fontId="18" fillId="4" borderId="25" xfId="0" applyFont="true" applyBorder="true" applyAlignment="true" applyProtection="false">
      <alignment horizontal="general" vertical="center" textRotation="0" wrapText="true" indent="0" shrinkToFit="false"/>
      <protection locked="true" hidden="false"/>
    </xf>
    <xf numFmtId="168" fontId="18" fillId="4" borderId="25" xfId="0" applyFont="true" applyBorder="true" applyAlignment="true" applyProtection="false">
      <alignment horizontal="center" vertical="center" textRotation="0" wrapText="false" indent="0" shrinkToFit="false"/>
      <protection locked="true" hidden="false"/>
    </xf>
    <xf numFmtId="168" fontId="18" fillId="4" borderId="6" xfId="0" applyFont="true" applyBorder="true" applyAlignment="true" applyProtection="false">
      <alignment horizontal="center" vertical="center" textRotation="0" wrapText="false" indent="0" shrinkToFit="false"/>
      <protection locked="true" hidden="false"/>
    </xf>
    <xf numFmtId="165" fontId="19" fillId="0" borderId="1" xfId="0" applyFont="true" applyBorder="true" applyAlignment="true" applyProtection="false">
      <alignment horizontal="center" vertical="center" textRotation="0" wrapText="false" indent="0" shrinkToFit="false"/>
      <protection locked="true" hidden="false"/>
    </xf>
    <xf numFmtId="164" fontId="19" fillId="11" borderId="26" xfId="0" applyFont="true" applyBorder="true" applyAlignment="true" applyProtection="false">
      <alignment horizontal="general" vertical="center" textRotation="0" wrapText="false" indent="0" shrinkToFit="false"/>
      <protection locked="true" hidden="false"/>
    </xf>
    <xf numFmtId="164" fontId="19" fillId="11" borderId="6" xfId="0" applyFont="true" applyBorder="true" applyAlignment="true" applyProtection="false">
      <alignment horizontal="general" vertical="center" textRotation="0" wrapText="false" indent="0" shrinkToFit="false"/>
      <protection locked="true" hidden="false"/>
    </xf>
    <xf numFmtId="164" fontId="4" fillId="0" borderId="42" xfId="20" applyFont="true" applyBorder="true" applyAlignment="true" applyProtection="true">
      <alignment horizontal="left" vertical="center" textRotation="0" wrapText="false" indent="1" shrinkToFit="false"/>
      <protection locked="true" hidden="false"/>
    </xf>
    <xf numFmtId="168" fontId="0" fillId="3" borderId="28" xfId="0" applyFont="false" applyBorder="true" applyAlignment="true" applyProtection="true">
      <alignment horizontal="right" vertical="bottom" textRotation="0" wrapText="false" indent="0" shrinkToFit="false"/>
      <protection locked="false" hidden="false"/>
    </xf>
    <xf numFmtId="169" fontId="0" fillId="3" borderId="28" xfId="0" applyFont="false" applyBorder="true" applyAlignment="true" applyProtection="true">
      <alignment horizontal="right" vertical="bottom" textRotation="0" wrapText="false" indent="0" shrinkToFit="false"/>
      <protection locked="false" hidden="false"/>
    </xf>
    <xf numFmtId="169" fontId="0" fillId="6" borderId="28" xfId="0" applyFont="false" applyBorder="true" applyAlignment="true" applyProtection="true">
      <alignment horizontal="right" vertical="center" textRotation="0" wrapText="false" indent="0" shrinkToFit="false"/>
      <protection locked="true" hidden="true"/>
    </xf>
    <xf numFmtId="168" fontId="0" fillId="3" borderId="28" xfId="0" applyFont="false" applyBorder="true" applyAlignment="true" applyProtection="true">
      <alignment horizontal="right" vertical="bottom" textRotation="0" wrapText="false" indent="0" shrinkToFit="false"/>
      <protection locked="false" hidden="true"/>
    </xf>
    <xf numFmtId="170" fontId="0" fillId="6" borderId="31" xfId="0" applyFont="false" applyBorder="true" applyAlignment="true" applyProtection="true">
      <alignment horizontal="right" vertical="bottom" textRotation="0" wrapText="false" indent="0" shrinkToFit="false"/>
      <protection locked="true" hidden="true"/>
    </xf>
    <xf numFmtId="168" fontId="0" fillId="3" borderId="30" xfId="0" applyFont="false" applyBorder="true" applyAlignment="true" applyProtection="true">
      <alignment horizontal="right" vertical="bottom" textRotation="0" wrapText="false" indent="0" shrinkToFit="false"/>
      <protection locked="false" hidden="false"/>
    </xf>
    <xf numFmtId="168" fontId="0" fillId="3" borderId="33" xfId="0" applyFont="false" applyBorder="true" applyAlignment="true" applyProtection="true">
      <alignment horizontal="right" vertical="bottom" textRotation="0" wrapText="false" indent="0" shrinkToFit="false"/>
      <protection locked="false" hidden="false"/>
    </xf>
    <xf numFmtId="169" fontId="0" fillId="3" borderId="33" xfId="0" applyFont="false" applyBorder="true" applyAlignment="true" applyProtection="true">
      <alignment horizontal="right" vertical="bottom" textRotation="0" wrapText="false" indent="0" shrinkToFit="false"/>
      <protection locked="false" hidden="false"/>
    </xf>
    <xf numFmtId="170" fontId="0" fillId="6" borderId="36" xfId="0" applyFont="false" applyBorder="true" applyAlignment="true" applyProtection="true">
      <alignment horizontal="right" vertical="bottom" textRotation="0" wrapText="false" indent="0" shrinkToFit="false"/>
      <protection locked="true" hidden="true"/>
    </xf>
    <xf numFmtId="168" fontId="0" fillId="3" borderId="35" xfId="0" applyFont="false" applyBorder="true" applyAlignment="true" applyProtection="true">
      <alignment horizontal="right" vertical="bottom" textRotation="0" wrapText="false" indent="0" shrinkToFit="false"/>
      <protection locked="false" hidden="false"/>
    </xf>
    <xf numFmtId="164" fontId="4" fillId="0" borderId="45" xfId="20" applyFont="true" applyBorder="true" applyAlignment="true" applyProtection="true">
      <alignment horizontal="left" vertical="center" textRotation="0" wrapText="false" indent="1" shrinkToFit="false"/>
      <protection locked="true" hidden="false"/>
    </xf>
    <xf numFmtId="164" fontId="4" fillId="0" borderId="0" xfId="20" applyFont="true" applyBorder="true" applyAlignment="true" applyProtection="true">
      <alignment horizontal="left" vertical="center" textRotation="0" wrapText="false" indent="1" shrinkToFit="false"/>
      <protection locked="true" hidden="false"/>
    </xf>
    <xf numFmtId="164" fontId="0" fillId="3" borderId="33" xfId="0" applyFont="true" applyBorder="true" applyAlignment="true" applyProtection="false">
      <alignment horizontal="center" vertical="bottom" textRotation="0" wrapText="false" indent="0" shrinkToFit="false"/>
      <protection locked="true" hidden="false"/>
    </xf>
    <xf numFmtId="168" fontId="0" fillId="6" borderId="4" xfId="0" applyFont="false" applyBorder="true" applyAlignment="true" applyProtection="true">
      <alignment horizontal="right" vertical="center" textRotation="0" wrapText="false" indent="0" shrinkToFit="false"/>
      <protection locked="true" hidden="true"/>
    </xf>
    <xf numFmtId="168" fontId="0" fillId="8" borderId="1" xfId="0" applyFont="false" applyBorder="true" applyAlignment="true" applyProtection="true">
      <alignment horizontal="right" vertical="bottom" textRotation="0" wrapText="false" indent="0" shrinkToFit="false"/>
      <protection locked="true" hidden="true"/>
    </xf>
    <xf numFmtId="168" fontId="0" fillId="6" borderId="1" xfId="0" applyFont="false" applyBorder="true" applyAlignment="true" applyProtection="true">
      <alignment horizontal="right" vertical="center" textRotation="0" wrapText="false" indent="0" shrinkToFit="false"/>
      <protection locked="true" hidden="true"/>
    </xf>
    <xf numFmtId="170" fontId="0" fillId="6" borderId="5" xfId="0" applyFont="false" applyBorder="true" applyAlignment="true" applyProtection="true">
      <alignment horizontal="right" vertical="center" textRotation="0" wrapText="false" indent="0" shrinkToFit="false"/>
      <protection locked="true" hidden="true"/>
    </xf>
    <xf numFmtId="168" fontId="0" fillId="8" borderId="6" xfId="0" applyFont="false" applyBorder="true" applyAlignment="false" applyProtection="true">
      <alignment horizontal="general" vertical="bottom" textRotation="0" wrapText="false" indent="0" shrinkToFit="false"/>
      <protection locked="true" hidden="true"/>
    </xf>
    <xf numFmtId="164" fontId="19" fillId="11" borderId="5" xfId="0" applyFont="true" applyBorder="true" applyAlignment="true" applyProtection="false">
      <alignment horizontal="left" vertical="center" textRotation="0" wrapText="false" indent="0" shrinkToFit="false"/>
      <protection locked="true" hidden="false"/>
    </xf>
    <xf numFmtId="164" fontId="19" fillId="11" borderId="25" xfId="0" applyFont="true" applyBorder="true" applyAlignment="true" applyProtection="true">
      <alignment horizontal="general" vertical="center" textRotation="0" wrapText="false" indent="0" shrinkToFit="false"/>
      <protection locked="true" hidden="true"/>
    </xf>
    <xf numFmtId="164" fontId="19" fillId="11" borderId="27" xfId="0" applyFont="true" applyBorder="true" applyAlignment="true" applyProtection="false">
      <alignment horizontal="general" vertical="center" textRotation="0" wrapText="false" indent="0" shrinkToFit="false"/>
      <protection locked="true" hidden="false"/>
    </xf>
    <xf numFmtId="164" fontId="4" fillId="0" borderId="31" xfId="20" applyFont="true" applyBorder="true" applyAlignment="true" applyProtection="true">
      <alignment horizontal="left" vertical="center" textRotation="0" wrapText="false" indent="1" shrinkToFit="false"/>
      <protection locked="true" hidden="false"/>
    </xf>
    <xf numFmtId="164" fontId="4" fillId="0" borderId="36" xfId="20" applyFont="true" applyBorder="true" applyAlignment="true" applyProtection="true">
      <alignment horizontal="left" vertical="center" textRotation="0" wrapText="false" indent="1" shrinkToFit="false"/>
      <protection locked="true" hidden="false"/>
    </xf>
    <xf numFmtId="164" fontId="4" fillId="0" borderId="46" xfId="20" applyFont="true" applyBorder="true" applyAlignment="true" applyProtection="true">
      <alignment horizontal="left" vertical="center" textRotation="0" wrapText="false" indent="1" shrinkToFit="false"/>
      <protection locked="true" hidden="false"/>
    </xf>
    <xf numFmtId="164" fontId="0" fillId="3" borderId="33" xfId="0" applyFont="true" applyBorder="true" applyAlignment="true" applyProtection="false">
      <alignment horizontal="center" vertical="center" textRotation="0" wrapText="false" indent="0" shrinkToFit="false"/>
      <protection locked="true" hidden="false"/>
    </xf>
    <xf numFmtId="164" fontId="4" fillId="0" borderId="43" xfId="20" applyFont="true" applyBorder="true" applyAlignment="true" applyProtection="true">
      <alignment horizontal="left" vertical="center" textRotation="0" wrapText="true" indent="1" shrinkToFit="false"/>
      <protection locked="true" hidden="false"/>
    </xf>
    <xf numFmtId="168" fontId="0" fillId="3" borderId="37" xfId="0" applyFont="false" applyBorder="true" applyAlignment="true" applyProtection="true">
      <alignment horizontal="right" vertical="bottom" textRotation="0" wrapText="false" indent="0" shrinkToFit="false"/>
      <protection locked="false" hidden="false"/>
    </xf>
    <xf numFmtId="170" fontId="0" fillId="6" borderId="1" xfId="15" applyFont="true" applyBorder="true" applyAlignment="true" applyProtection="true">
      <alignment horizontal="right" vertical="center" textRotation="0" wrapText="false" indent="0" shrinkToFit="false"/>
      <protection locked="true" hidden="true"/>
    </xf>
    <xf numFmtId="170" fontId="0" fillId="6" borderId="1" xfId="0" applyFont="false" applyBorder="true" applyAlignment="true" applyProtection="true">
      <alignment horizontal="right" vertical="center" textRotation="0" wrapText="false" indent="0" shrinkToFit="false"/>
      <protection locked="true" hidden="true"/>
    </xf>
    <xf numFmtId="164" fontId="19" fillId="11" borderId="25" xfId="0" applyFont="true" applyBorder="true" applyAlignment="true" applyProtection="false">
      <alignment horizontal="general" vertical="center" textRotation="0" wrapText="true" indent="0" shrinkToFit="false"/>
      <protection locked="true" hidden="false"/>
    </xf>
    <xf numFmtId="164" fontId="19" fillId="11" borderId="25" xfId="0" applyFont="true" applyBorder="true" applyAlignment="true" applyProtection="true">
      <alignment horizontal="general" vertical="center" textRotation="0" wrapText="true" indent="0" shrinkToFit="false"/>
      <protection locked="true" hidden="true"/>
    </xf>
    <xf numFmtId="164" fontId="19" fillId="11" borderId="6" xfId="0" applyFont="true" applyBorder="true" applyAlignment="true" applyProtection="false">
      <alignment horizontal="general" vertical="center" textRotation="0" wrapText="true" indent="0" shrinkToFit="false"/>
      <protection locked="true" hidden="false"/>
    </xf>
    <xf numFmtId="165" fontId="0" fillId="0" borderId="47" xfId="0" applyFont="true" applyBorder="true" applyAlignment="true" applyProtection="false">
      <alignment horizontal="center" vertical="center" textRotation="0" wrapText="false" indent="0" shrinkToFit="false"/>
      <protection locked="true" hidden="false"/>
    </xf>
    <xf numFmtId="164" fontId="4" fillId="0" borderId="48" xfId="20" applyFont="true" applyBorder="true" applyAlignment="true" applyProtection="true">
      <alignment horizontal="left" vertical="center" textRotation="0" wrapText="true" indent="1" shrinkToFit="false"/>
      <protection locked="true" hidden="false"/>
    </xf>
    <xf numFmtId="164" fontId="4" fillId="0" borderId="21" xfId="20" applyFont="true" applyBorder="true" applyAlignment="true" applyProtection="true">
      <alignment horizontal="left" vertical="center" textRotation="0" wrapText="true" indent="1" shrinkToFit="false"/>
      <protection locked="true" hidden="false"/>
    </xf>
    <xf numFmtId="168" fontId="0" fillId="6" borderId="28" xfId="0" applyFont="false" applyBorder="true" applyAlignment="true" applyProtection="true">
      <alignment horizontal="right" vertical="bottom" textRotation="0" wrapText="false" indent="0" shrinkToFit="false"/>
      <protection locked="true" hidden="true"/>
    </xf>
    <xf numFmtId="165" fontId="0" fillId="0" borderId="49" xfId="0" applyFont="true" applyBorder="true" applyAlignment="true" applyProtection="false">
      <alignment horizontal="center" vertical="center" textRotation="0" wrapText="false" indent="0" shrinkToFit="false"/>
      <protection locked="true" hidden="false"/>
    </xf>
    <xf numFmtId="164" fontId="4" fillId="0" borderId="50" xfId="20" applyFont="true" applyBorder="true" applyAlignment="true" applyProtection="true">
      <alignment horizontal="left" vertical="center" textRotation="0" wrapText="false" indent="1" shrinkToFit="false"/>
      <protection locked="true" hidden="false"/>
    </xf>
    <xf numFmtId="164" fontId="0" fillId="0" borderId="21" xfId="0" applyFont="false" applyBorder="true" applyAlignment="true" applyProtection="false">
      <alignment horizontal="left" vertical="bottom" textRotation="0" wrapText="false" indent="0" shrinkToFit="false"/>
      <protection locked="true" hidden="false"/>
    </xf>
    <xf numFmtId="168" fontId="0" fillId="6" borderId="33" xfId="0" applyFont="false" applyBorder="true" applyAlignment="true" applyProtection="true">
      <alignment horizontal="right" vertical="bottom" textRotation="0" wrapText="false" indent="0" shrinkToFit="false"/>
      <protection locked="true" hidden="true"/>
    </xf>
    <xf numFmtId="164" fontId="0" fillId="0" borderId="51" xfId="0" applyFont="true" applyBorder="true" applyAlignment="true" applyProtection="false">
      <alignment horizontal="center" vertical="center" textRotation="0" wrapText="false" indent="0" shrinkToFit="false"/>
      <protection locked="true" hidden="false"/>
    </xf>
    <xf numFmtId="164" fontId="4" fillId="0" borderId="52" xfId="20" applyFont="true" applyBorder="true" applyAlignment="true" applyProtection="true">
      <alignment horizontal="left" vertical="center" textRotation="0" wrapText="true" indent="1" shrinkToFit="false"/>
      <protection locked="true" hidden="false"/>
    </xf>
    <xf numFmtId="168" fontId="0" fillId="6" borderId="40" xfId="0" applyFont="false" applyBorder="true" applyAlignment="true" applyProtection="true">
      <alignment horizontal="right" vertical="bottom" textRotation="0" wrapText="false" indent="0" shrinkToFit="false"/>
      <protection locked="true" hidden="true"/>
    </xf>
    <xf numFmtId="170" fontId="0" fillId="6" borderId="40" xfId="15" applyFont="true" applyBorder="true" applyAlignment="true" applyProtection="true">
      <alignment horizontal="general" vertical="bottom" textRotation="0" wrapText="false" indent="0" shrinkToFit="false"/>
      <protection locked="true" hidden="true"/>
    </xf>
    <xf numFmtId="168" fontId="0" fillId="6" borderId="40" xfId="0" applyFont="false" applyBorder="true" applyAlignment="true" applyProtection="true">
      <alignment horizontal="right" vertical="center" textRotation="0" wrapText="false" indent="0" shrinkToFit="false"/>
      <protection locked="true" hidden="true"/>
    </xf>
    <xf numFmtId="164" fontId="0" fillId="6" borderId="40" xfId="0" applyFont="false" applyBorder="true" applyAlignment="true" applyProtection="true">
      <alignment horizontal="right" vertical="center" textRotation="0" wrapText="false" indent="0" shrinkToFit="false"/>
      <protection locked="true" hidden="true"/>
    </xf>
    <xf numFmtId="170" fontId="0" fillId="6" borderId="40" xfId="0" applyFont="false" applyBorder="true" applyAlignment="false" applyProtection="true">
      <alignment horizontal="general" vertical="bottom" textRotation="0" wrapText="false" indent="0" shrinkToFit="false"/>
      <protection locked="true" hidden="true"/>
    </xf>
    <xf numFmtId="170" fontId="0" fillId="6" borderId="40" xfId="0" applyFont="false" applyBorder="true" applyAlignment="true" applyProtection="true">
      <alignment horizontal="right" vertical="bottom" textRotation="0" wrapText="false" indent="0" shrinkToFit="false"/>
      <protection locked="true" hidden="true"/>
    </xf>
    <xf numFmtId="170" fontId="0" fillId="6" borderId="2" xfId="0" applyFont="false" applyBorder="true" applyAlignment="true" applyProtection="true">
      <alignment horizontal="right" vertical="center" textRotation="0" wrapText="false" indent="0" shrinkToFit="false"/>
      <protection locked="true" hidden="true"/>
    </xf>
    <xf numFmtId="164" fontId="0" fillId="3" borderId="28" xfId="0" applyFont="true" applyBorder="true" applyAlignment="true" applyProtection="false">
      <alignment horizontal="center" vertical="center" textRotation="0" wrapText="false" indent="0" shrinkToFit="false"/>
      <protection locked="true" hidden="false"/>
    </xf>
    <xf numFmtId="170" fontId="0" fillId="6" borderId="28" xfId="15" applyFont="true" applyBorder="true" applyAlignment="true" applyProtection="true">
      <alignment horizontal="right" vertical="bottom" textRotation="0" wrapText="false" indent="0" shrinkToFit="false"/>
      <protection locked="true" hidden="true"/>
    </xf>
    <xf numFmtId="170" fontId="0" fillId="6" borderId="33" xfId="15" applyFont="true" applyBorder="true" applyAlignment="true" applyProtection="true">
      <alignment horizontal="right" vertical="bottom" textRotation="0" wrapText="false" indent="0" shrinkToFit="false"/>
      <protection locked="true" hidden="true"/>
    </xf>
    <xf numFmtId="164" fontId="4" fillId="0" borderId="45" xfId="20" applyFont="true" applyBorder="true" applyAlignment="true" applyProtection="true">
      <alignment horizontal="left" vertical="center" textRotation="0" wrapText="true" indent="1" shrinkToFit="false"/>
      <protection locked="true" hidden="false"/>
    </xf>
    <xf numFmtId="168" fontId="0" fillId="6" borderId="37" xfId="0" applyFont="false" applyBorder="true" applyAlignment="true" applyProtection="true">
      <alignment horizontal="right" vertical="bottom" textRotation="0" wrapText="false" indent="0" shrinkToFit="false"/>
      <protection locked="true" hidden="true"/>
    </xf>
    <xf numFmtId="164" fontId="0" fillId="8" borderId="1" xfId="0" applyFont="false" applyBorder="true" applyAlignment="false" applyProtection="true">
      <alignment horizontal="general" vertical="bottom" textRotation="0" wrapText="false" indent="0" shrinkToFit="false"/>
      <protection locked="true" hidden="true"/>
    </xf>
    <xf numFmtId="170" fontId="0" fillId="10" borderId="1" xfId="15" applyFont="true" applyBorder="true" applyAlignment="true" applyProtection="true">
      <alignment horizontal="right" vertical="bottom" textRotation="0" wrapText="false" indent="0" shrinkToFit="false"/>
      <protection locked="true" hidden="true"/>
    </xf>
    <xf numFmtId="168" fontId="0" fillId="6" borderId="1" xfId="0" applyFont="false" applyBorder="true" applyAlignment="true" applyProtection="true">
      <alignment horizontal="right" vertical="bottom" textRotation="0" wrapText="false" indent="0" shrinkToFit="false"/>
      <protection locked="true" hidden="true"/>
    </xf>
    <xf numFmtId="164" fontId="19" fillId="3" borderId="31" xfId="0" applyFont="true" applyBorder="true" applyAlignment="true" applyProtection="false">
      <alignment horizontal="general" vertical="bottom" textRotation="0" wrapText="true" indent="0" shrinkToFit="false"/>
      <protection locked="true" hidden="false"/>
    </xf>
    <xf numFmtId="164" fontId="4" fillId="0" borderId="53" xfId="20" applyFont="true" applyBorder="true" applyAlignment="true" applyProtection="true">
      <alignment horizontal="left" vertical="center" textRotation="0" wrapText="false" indent="1" shrinkToFit="false"/>
      <protection locked="true" hidden="false"/>
    </xf>
    <xf numFmtId="164" fontId="0" fillId="0" borderId="53" xfId="0" applyFont="false" applyBorder="true" applyAlignment="false" applyProtection="false">
      <alignment horizontal="general" vertical="bottom" textRotation="0" wrapText="false" indent="0" shrinkToFit="false"/>
      <protection locked="true" hidden="false"/>
    </xf>
    <xf numFmtId="168" fontId="0" fillId="0" borderId="53" xfId="0" applyFont="false" applyBorder="true" applyAlignment="false" applyProtection="false">
      <alignment horizontal="general" vertical="bottom" textRotation="0" wrapText="false" indent="0" shrinkToFit="false"/>
      <protection locked="true" hidden="false"/>
    </xf>
    <xf numFmtId="168" fontId="0" fillId="0" borderId="54" xfId="0" applyFont="false" applyBorder="true" applyAlignment="false" applyProtection="false">
      <alignment horizontal="general" vertical="bottom" textRotation="0" wrapText="false" indent="0" shrinkToFit="false"/>
      <protection locked="true" hidden="false"/>
    </xf>
    <xf numFmtId="168" fontId="0" fillId="0" borderId="55" xfId="0" applyFont="false" applyBorder="true" applyAlignment="false" applyProtection="false">
      <alignment horizontal="general" vertical="bottom" textRotation="0" wrapText="false" indent="0" shrinkToFit="false"/>
      <protection locked="true" hidden="false"/>
    </xf>
    <xf numFmtId="164" fontId="19" fillId="3" borderId="39" xfId="0" applyFont="true" applyBorder="true" applyAlignment="true" applyProtection="false">
      <alignment horizontal="general" vertical="bottom" textRotation="0" wrapText="true" indent="0" shrinkToFit="false"/>
      <protection locked="true" hidden="false"/>
    </xf>
    <xf numFmtId="168" fontId="0" fillId="0" borderId="21" xfId="0" applyFont="false" applyBorder="true" applyAlignment="false" applyProtection="false">
      <alignment horizontal="general" vertical="bottom" textRotation="0" wrapText="false" indent="0" shrinkToFit="false"/>
      <protection locked="true" hidden="false"/>
    </xf>
    <xf numFmtId="164" fontId="18" fillId="4" borderId="5" xfId="0" applyFont="true" applyBorder="true" applyAlignment="true" applyProtection="false">
      <alignment horizontal="general" vertical="center" textRotation="0" wrapText="false" indent="0" shrinkToFit="false"/>
      <protection locked="true" hidden="false"/>
    </xf>
    <xf numFmtId="165" fontId="19" fillId="0" borderId="28" xfId="0" applyFont="true" applyBorder="true" applyAlignment="true" applyProtection="false">
      <alignment horizontal="center" vertical="center" textRotation="0" wrapText="false" indent="0" shrinkToFit="false"/>
      <protection locked="true" hidden="false"/>
    </xf>
    <xf numFmtId="164" fontId="4" fillId="11" borderId="31" xfId="20" applyFont="true" applyBorder="true" applyAlignment="true" applyProtection="true">
      <alignment horizontal="left" vertical="center" textRotation="0" wrapText="true" indent="1" shrinkToFit="false"/>
      <protection locked="true" hidden="false"/>
    </xf>
    <xf numFmtId="170" fontId="0" fillId="7" borderId="3" xfId="15" applyFont="true" applyBorder="true" applyAlignment="true" applyProtection="true">
      <alignment horizontal="right" vertical="bottom" textRotation="0" wrapText="false" indent="0" shrinkToFit="false"/>
      <protection locked="true" hidden="true"/>
    </xf>
    <xf numFmtId="168" fontId="0" fillId="6" borderId="56" xfId="0" applyFont="false" applyBorder="true" applyAlignment="true" applyProtection="true">
      <alignment horizontal="right" vertical="bottom" textRotation="0" wrapText="false" indent="0" shrinkToFit="false"/>
      <protection locked="true" hidden="true"/>
    </xf>
    <xf numFmtId="168" fontId="0" fillId="6" borderId="57" xfId="0" applyFont="false" applyBorder="true" applyAlignment="false" applyProtection="true">
      <alignment horizontal="general" vertical="bottom" textRotation="0" wrapText="false" indent="0" shrinkToFit="false"/>
      <protection locked="true" hidden="true"/>
    </xf>
    <xf numFmtId="164" fontId="0" fillId="7" borderId="18" xfId="0" applyFont="false" applyBorder="true" applyAlignment="false" applyProtection="true">
      <alignment horizontal="general" vertical="bottom" textRotation="0" wrapText="false" indent="0" shrinkToFit="false"/>
      <protection locked="true" hidden="true"/>
    </xf>
    <xf numFmtId="164" fontId="0" fillId="7" borderId="26" xfId="0" applyFont="false" applyBorder="true" applyAlignment="false" applyProtection="true">
      <alignment horizontal="general" vertical="bottom" textRotation="0" wrapText="false" indent="0" shrinkToFit="false"/>
      <protection locked="true" hidden="true"/>
    </xf>
    <xf numFmtId="164" fontId="0" fillId="7" borderId="19" xfId="0" applyFont="false" applyBorder="true" applyAlignment="false" applyProtection="true">
      <alignment horizontal="general" vertical="bottom" textRotation="0" wrapText="false" indent="0" shrinkToFit="false"/>
      <protection locked="true" hidden="true"/>
    </xf>
    <xf numFmtId="168" fontId="0" fillId="3" borderId="31" xfId="0" applyFont="false" applyBorder="true" applyAlignment="true" applyProtection="true">
      <alignment horizontal="right" vertical="bottom" textRotation="0" wrapText="false" indent="0" shrinkToFit="false"/>
      <protection locked="false" hidden="false"/>
    </xf>
    <xf numFmtId="164" fontId="0" fillId="5" borderId="18" xfId="0" applyFont="false" applyBorder="true" applyAlignment="false" applyProtection="false">
      <alignment horizontal="general" vertical="bottom" textRotation="0" wrapText="false" indent="0" shrinkToFit="false"/>
      <protection locked="true" hidden="false"/>
    </xf>
    <xf numFmtId="164" fontId="0" fillId="5" borderId="26" xfId="0" applyFont="false" applyBorder="true" applyAlignment="false" applyProtection="false">
      <alignment horizontal="general" vertical="bottom" textRotation="0" wrapText="false" indent="0" shrinkToFit="false"/>
      <protection locked="true" hidden="false"/>
    </xf>
    <xf numFmtId="164" fontId="0" fillId="5" borderId="19" xfId="0" applyFont="false" applyBorder="true" applyAlignment="false" applyProtection="false">
      <alignment horizontal="general" vertical="bottom" textRotation="0" wrapText="false" indent="0" shrinkToFit="false"/>
      <protection locked="true" hidden="false"/>
    </xf>
    <xf numFmtId="165" fontId="19" fillId="0" borderId="37" xfId="0" applyFont="true" applyBorder="true" applyAlignment="true" applyProtection="false">
      <alignment horizontal="center" vertical="center" textRotation="0" wrapText="false" indent="0" shrinkToFit="false"/>
      <protection locked="true" hidden="false"/>
    </xf>
    <xf numFmtId="164" fontId="4" fillId="11" borderId="0" xfId="20" applyFont="true" applyBorder="true" applyAlignment="true" applyProtection="true">
      <alignment horizontal="left" vertical="center" textRotation="0" wrapText="true" indent="1" shrinkToFit="false"/>
      <protection locked="true" hidden="false"/>
    </xf>
    <xf numFmtId="168" fontId="0" fillId="3" borderId="4" xfId="0" applyFont="false" applyBorder="true" applyAlignment="true" applyProtection="true">
      <alignment horizontal="right" vertical="bottom" textRotation="0" wrapText="false" indent="0" shrinkToFit="false"/>
      <protection locked="false" hidden="false"/>
    </xf>
    <xf numFmtId="168" fontId="0" fillId="6" borderId="39" xfId="0" applyFont="false" applyBorder="true" applyAlignment="true" applyProtection="true">
      <alignment horizontal="right" vertical="bottom" textRotation="0" wrapText="false" indent="0" shrinkToFit="false"/>
      <protection locked="true" hidden="true"/>
    </xf>
    <xf numFmtId="170" fontId="0" fillId="6" borderId="58" xfId="15" applyFont="true" applyBorder="true" applyAlignment="true" applyProtection="true">
      <alignment horizontal="right" vertical="bottom" textRotation="0" wrapText="false" indent="0" shrinkToFit="false"/>
      <protection locked="true" hidden="true"/>
    </xf>
    <xf numFmtId="170" fontId="0" fillId="6" borderId="37" xfId="15" applyFont="true" applyBorder="true" applyAlignment="true" applyProtection="true">
      <alignment horizontal="right" vertical="bottom" textRotation="0" wrapText="false" indent="0" shrinkToFit="false"/>
      <protection locked="true" hidden="true"/>
    </xf>
    <xf numFmtId="168" fontId="0" fillId="6" borderId="51" xfId="0" applyFont="false" applyBorder="true" applyAlignment="true" applyProtection="true">
      <alignment horizontal="right" vertical="bottom" textRotation="0" wrapText="false" indent="0" shrinkToFit="false"/>
      <protection locked="true" hidden="true"/>
    </xf>
    <xf numFmtId="168" fontId="0" fillId="6" borderId="0" xfId="0" applyFont="false" applyBorder="false" applyAlignment="false" applyProtection="true">
      <alignment horizontal="general" vertical="bottom" textRotation="0" wrapText="false" indent="0" shrinkToFit="false"/>
      <protection locked="true" hidden="true"/>
    </xf>
    <xf numFmtId="170" fontId="0" fillId="6" borderId="58" xfId="0" applyFont="false" applyBorder="true" applyAlignment="true" applyProtection="true">
      <alignment horizontal="right" vertical="bottom" textRotation="0" wrapText="false" indent="0" shrinkToFit="false"/>
      <protection locked="true" hidden="true"/>
    </xf>
    <xf numFmtId="164" fontId="0" fillId="7" borderId="20" xfId="0" applyFont="false" applyBorder="true" applyAlignment="false" applyProtection="true">
      <alignment horizontal="general" vertical="bottom" textRotation="0" wrapText="false" indent="0" shrinkToFit="false"/>
      <protection locked="true" hidden="true"/>
    </xf>
    <xf numFmtId="164" fontId="0" fillId="7" borderId="0" xfId="0" applyFont="false" applyBorder="false" applyAlignment="false" applyProtection="true">
      <alignment horizontal="general" vertical="bottom" textRotation="0" wrapText="false" indent="0" shrinkToFit="false"/>
      <protection locked="true" hidden="true"/>
    </xf>
    <xf numFmtId="164" fontId="0" fillId="7" borderId="21" xfId="0" applyFont="false" applyBorder="true" applyAlignment="false" applyProtection="true">
      <alignment horizontal="general" vertical="bottom" textRotation="0" wrapText="false" indent="0" shrinkToFit="false"/>
      <protection locked="true" hidden="true"/>
    </xf>
    <xf numFmtId="168" fontId="0" fillId="3" borderId="39" xfId="0" applyFont="false" applyBorder="true" applyAlignment="true" applyProtection="true">
      <alignment horizontal="right" vertical="bottom" textRotation="0" wrapText="false" indent="0" shrinkToFit="false"/>
      <protection locked="false" hidden="false"/>
    </xf>
    <xf numFmtId="164" fontId="0" fillId="5" borderId="20" xfId="0" applyFont="false" applyBorder="true" applyAlignment="false" applyProtection="false">
      <alignment horizontal="general" vertical="bottom" textRotation="0" wrapText="false" indent="0" shrinkToFit="false"/>
      <protection locked="true" hidden="false"/>
    </xf>
    <xf numFmtId="164" fontId="0" fillId="5" borderId="21" xfId="0" applyFont="false" applyBorder="true" applyAlignment="false" applyProtection="false">
      <alignment horizontal="general" vertical="bottom" textRotation="0" wrapText="false" indent="0" shrinkToFit="false"/>
      <protection locked="true" hidden="false"/>
    </xf>
    <xf numFmtId="170" fontId="0" fillId="7" borderId="1" xfId="15" applyFont="true" applyBorder="true" applyAlignment="true" applyProtection="true">
      <alignment horizontal="right" vertical="bottom" textRotation="0" wrapText="false" indent="0" shrinkToFit="false"/>
      <protection locked="true" hidden="true"/>
    </xf>
    <xf numFmtId="167" fontId="19" fillId="8" borderId="1" xfId="0" applyFont="true" applyBorder="true" applyAlignment="true" applyProtection="true">
      <alignment horizontal="right" vertical="bottom" textRotation="0" wrapText="false" indent="0" shrinkToFit="false"/>
      <protection locked="true" hidden="true"/>
    </xf>
    <xf numFmtId="168" fontId="19" fillId="8" borderId="1" xfId="0" applyFont="true" applyBorder="true" applyAlignment="true" applyProtection="true">
      <alignment horizontal="right" vertical="bottom" textRotation="0" wrapText="false" indent="0" shrinkToFit="false"/>
      <protection locked="true" hidden="true"/>
    </xf>
    <xf numFmtId="170" fontId="0" fillId="6" borderId="1" xfId="15" applyFont="true" applyBorder="true" applyAlignment="true" applyProtection="true">
      <alignment horizontal="right" vertical="bottom" textRotation="0" wrapText="false" indent="0" shrinkToFit="false"/>
      <protection locked="true" hidden="true"/>
    </xf>
    <xf numFmtId="171" fontId="0" fillId="7" borderId="1" xfId="15" applyFont="true" applyBorder="true" applyAlignment="true" applyProtection="true">
      <alignment horizontal="right" vertical="bottom" textRotation="0" wrapText="false" indent="0" shrinkToFit="false"/>
      <protection locked="true" hidden="true"/>
    </xf>
    <xf numFmtId="164" fontId="0" fillId="5" borderId="22" xfId="0" applyFont="false" applyBorder="true" applyAlignment="false" applyProtection="false">
      <alignment horizontal="general" vertical="bottom" textRotation="0" wrapText="false" indent="0" shrinkToFit="false"/>
      <protection locked="true" hidden="false"/>
    </xf>
    <xf numFmtId="164" fontId="0" fillId="5" borderId="27" xfId="0" applyFont="false" applyBorder="true" applyAlignment="false" applyProtection="false">
      <alignment horizontal="general" vertical="bottom" textRotation="0" wrapText="false" indent="0" shrinkToFit="false"/>
      <protection locked="true" hidden="false"/>
    </xf>
    <xf numFmtId="164" fontId="0" fillId="5" borderId="23" xfId="0" applyFont="false" applyBorder="true" applyAlignment="false" applyProtection="false">
      <alignment horizontal="general" vertical="bottom" textRotation="0" wrapText="false" indent="0" shrinkToFit="false"/>
      <protection locked="true" hidden="false"/>
    </xf>
    <xf numFmtId="167" fontId="0" fillId="8" borderId="1" xfId="0" applyFont="false" applyBorder="true" applyAlignment="true" applyProtection="true">
      <alignment horizontal="right" vertical="bottom" textRotation="0" wrapText="false" indent="0" shrinkToFit="false"/>
      <protection locked="true" hidden="true"/>
    </xf>
    <xf numFmtId="170" fontId="0" fillId="10" borderId="1" xfId="0" applyFont="false" applyBorder="true" applyAlignment="true" applyProtection="true">
      <alignment horizontal="right" vertical="bottom" textRotation="0" wrapText="false" indent="0" shrinkToFit="false"/>
      <protection locked="true" hidden="true"/>
    </xf>
    <xf numFmtId="168" fontId="0" fillId="8" borderId="4" xfId="0" applyFont="false" applyBorder="true" applyAlignment="true" applyProtection="true">
      <alignment horizontal="right" vertical="bottom" textRotation="0" wrapText="false" indent="0" shrinkToFit="false"/>
      <protection locked="true" hidden="true"/>
    </xf>
    <xf numFmtId="172" fontId="0" fillId="10" borderId="1" xfId="15" applyFont="true" applyBorder="true" applyAlignment="true" applyProtection="true">
      <alignment horizontal="right" vertical="bottom" textRotation="0" wrapText="false" indent="5" shrinkToFit="false"/>
      <protection locked="true" hidden="true"/>
    </xf>
    <xf numFmtId="164" fontId="18" fillId="9" borderId="3" xfId="0" applyFont="true" applyBorder="true" applyAlignment="true" applyProtection="false">
      <alignment horizontal="right" vertical="center" textRotation="0" wrapText="false" indent="2" shrinkToFit="false"/>
      <protection locked="true" hidden="false"/>
    </xf>
    <xf numFmtId="164" fontId="19" fillId="3" borderId="3" xfId="0" applyFont="true" applyBorder="true" applyAlignment="true" applyProtection="true">
      <alignment horizontal="center" vertical="center" textRotation="0" wrapText="false" indent="0" shrinkToFit="false"/>
      <protection locked="true" hidden="true"/>
    </xf>
    <xf numFmtId="168" fontId="19" fillId="9" borderId="22" xfId="0" applyFont="true" applyBorder="true" applyAlignment="true" applyProtection="false">
      <alignment horizontal="general" vertical="center" textRotation="0" wrapText="false" indent="0" shrinkToFit="false"/>
      <protection locked="true" hidden="false"/>
    </xf>
    <xf numFmtId="164" fontId="19" fillId="9" borderId="27" xfId="0" applyFont="true" applyBorder="true" applyAlignment="true" applyProtection="false">
      <alignment horizontal="general" vertical="center" textRotation="0" wrapText="false" indent="0" shrinkToFit="false"/>
      <protection locked="true" hidden="false"/>
    </xf>
    <xf numFmtId="168" fontId="19" fillId="9" borderId="27" xfId="0" applyFont="true" applyBorder="true" applyAlignment="true" applyProtection="false">
      <alignment horizontal="general" vertical="center" textRotation="0" wrapText="false" indent="0" shrinkToFit="false"/>
      <protection locked="true" hidden="false"/>
    </xf>
    <xf numFmtId="173" fontId="0" fillId="9" borderId="27" xfId="0" applyFont="false" applyBorder="true" applyAlignment="true" applyProtection="false">
      <alignment horizontal="center" vertical="center" textRotation="0" wrapText="false" indent="0" shrinkToFit="false"/>
      <protection locked="true" hidden="false"/>
    </xf>
    <xf numFmtId="173" fontId="0" fillId="9" borderId="23" xfId="0" applyFont="false" applyBorder="true" applyAlignment="true" applyProtection="false">
      <alignment horizontal="center" vertical="center" textRotation="0" wrapText="false" indent="0" shrinkToFit="false"/>
      <protection locked="true" hidden="false"/>
    </xf>
    <xf numFmtId="164" fontId="18" fillId="9" borderId="40" xfId="0" applyFont="true" applyBorder="true" applyAlignment="true" applyProtection="false">
      <alignment horizontal="right" vertical="center" textRotation="0" wrapText="false" indent="2" shrinkToFit="false"/>
      <protection locked="true" hidden="false"/>
    </xf>
    <xf numFmtId="164" fontId="19" fillId="3" borderId="40" xfId="0" applyFont="true" applyBorder="true" applyAlignment="true" applyProtection="true">
      <alignment horizontal="center" vertical="center" textRotation="0" wrapText="false" indent="0" shrinkToFit="false"/>
      <protection locked="true" hidden="true"/>
    </xf>
    <xf numFmtId="168" fontId="19" fillId="9" borderId="59" xfId="0" applyFont="true" applyBorder="true" applyAlignment="true" applyProtection="false">
      <alignment horizontal="general" vertical="center" textRotation="0" wrapText="false" indent="0" shrinkToFit="false"/>
      <protection locked="true" hidden="false"/>
    </xf>
    <xf numFmtId="164" fontId="19" fillId="9" borderId="60" xfId="0" applyFont="true" applyBorder="true" applyAlignment="true" applyProtection="false">
      <alignment horizontal="general" vertical="center" textRotation="0" wrapText="false" indent="0" shrinkToFit="false"/>
      <protection locked="true" hidden="false"/>
    </xf>
    <xf numFmtId="168" fontId="19" fillId="9" borderId="60" xfId="0" applyFont="true" applyBorder="true" applyAlignment="true" applyProtection="false">
      <alignment horizontal="general" vertical="center" textRotation="0" wrapText="false" indent="0" shrinkToFit="false"/>
      <protection locked="true" hidden="false"/>
    </xf>
    <xf numFmtId="173" fontId="0" fillId="9" borderId="60" xfId="0" applyFont="false" applyBorder="true" applyAlignment="true" applyProtection="false">
      <alignment horizontal="center" vertical="center" textRotation="0" wrapText="false" indent="0" shrinkToFit="false"/>
      <protection locked="true" hidden="false"/>
    </xf>
    <xf numFmtId="173" fontId="0" fillId="9" borderId="61" xfId="0" applyFont="false" applyBorder="true" applyAlignment="true" applyProtection="false">
      <alignment horizontal="center" vertical="center" textRotation="0" wrapText="false" indent="0" shrinkToFit="false"/>
      <protection locked="true" hidden="false"/>
    </xf>
    <xf numFmtId="164" fontId="18" fillId="12" borderId="5" xfId="0" applyFont="true" applyBorder="true" applyAlignment="true" applyProtection="false">
      <alignment horizontal="left" vertical="center" textRotation="0" wrapText="false" indent="1" shrinkToFit="false"/>
      <protection locked="true" hidden="false"/>
    </xf>
    <xf numFmtId="164" fontId="18" fillId="4" borderId="6" xfId="0" applyFont="true" applyBorder="true" applyAlignment="true" applyProtection="false">
      <alignment horizontal="general" vertical="center" textRotation="0" wrapText="true" indent="0" shrinkToFit="false"/>
      <protection locked="true" hidden="false"/>
    </xf>
    <xf numFmtId="164" fontId="0" fillId="0" borderId="0" xfId="0" applyFont="false" applyBorder="false" applyAlignment="true" applyProtection="false">
      <alignment horizontal="right" vertical="bottom" textRotation="0" wrapText="false" indent="0" shrinkToFit="false"/>
      <protection locked="true" hidden="false"/>
    </xf>
    <xf numFmtId="164" fontId="0" fillId="0" borderId="1" xfId="0" applyFont="false" applyBorder="true" applyAlignment="true" applyProtection="true">
      <alignment horizontal="general" vertical="bottom" textRotation="0" wrapText="true" indent="0" shrinkToFit="false"/>
      <protection locked="false" hidden="false"/>
    </xf>
    <xf numFmtId="164" fontId="0" fillId="0" borderId="1" xfId="0" applyFont="false" applyBorder="true" applyAlignment="true" applyProtection="true">
      <alignment horizontal="right" vertical="bottom" textRotation="0" wrapText="false" indent="0" shrinkToFit="false"/>
      <protection locked="false" hidden="false"/>
    </xf>
    <xf numFmtId="169" fontId="0" fillId="0" borderId="1" xfId="0" applyFont="false" applyBorder="true" applyAlignment="true" applyProtection="true">
      <alignment horizontal="right" vertical="bottom" textRotation="0" wrapText="false" indent="0" shrinkToFit="false"/>
      <protection locked="false" hidden="false"/>
    </xf>
    <xf numFmtId="169" fontId="0" fillId="3" borderId="1" xfId="0" applyFont="false" applyBorder="true" applyAlignment="true" applyProtection="true">
      <alignment horizontal="right" vertical="bottom" textRotation="0" wrapText="false" indent="0" shrinkToFit="false"/>
      <protection locked="false" hidden="false"/>
    </xf>
    <xf numFmtId="169" fontId="0" fillId="10" borderId="1" xfId="0" applyFont="false" applyBorder="true" applyAlignment="true" applyProtection="false">
      <alignment horizontal="right" vertical="bottom" textRotation="0" wrapText="false" indent="0" shrinkToFit="false"/>
      <protection locked="true" hidden="false"/>
    </xf>
    <xf numFmtId="170" fontId="0" fillId="8" borderId="1" xfId="0" applyFont="false" applyBorder="true" applyAlignment="true" applyProtection="false">
      <alignment horizontal="right" vertical="bottom" textRotation="0" wrapText="false" indent="0" shrinkToFit="false"/>
      <protection locked="true" hidden="false"/>
    </xf>
    <xf numFmtId="170" fontId="0" fillId="3" borderId="1" xfId="0" applyFont="false" applyBorder="true" applyAlignment="true" applyProtection="true">
      <alignment horizontal="right" vertical="bottom" textRotation="0" wrapText="false" indent="0" shrinkToFit="false"/>
      <protection locked="false" hidden="false"/>
    </xf>
    <xf numFmtId="170" fontId="0" fillId="10" borderId="1" xfId="0" applyFont="false" applyBorder="true" applyAlignment="true" applyProtection="false">
      <alignment horizontal="right" vertical="bottom" textRotation="0" wrapText="false" indent="0" shrinkToFit="false"/>
      <protection locked="true" hidden="false"/>
    </xf>
    <xf numFmtId="169" fontId="0" fillId="8" borderId="1" xfId="0" applyFont="false" applyBorder="true" applyAlignment="true" applyProtection="false">
      <alignment horizontal="right" vertical="bottom" textRotation="0" wrapText="false" indent="0" shrinkToFit="false"/>
      <protection locked="true" hidden="false"/>
    </xf>
    <xf numFmtId="169" fontId="0" fillId="6" borderId="1" xfId="0" applyFont="false" applyBorder="true" applyAlignment="true" applyProtection="false">
      <alignment horizontal="right" vertical="bottom" textRotation="0" wrapText="false" indent="0" shrinkToFit="false"/>
      <protection locked="true" hidden="false"/>
    </xf>
    <xf numFmtId="169" fontId="0" fillId="0" borderId="1" xfId="0" applyFont="false" applyBorder="true" applyAlignment="true" applyProtection="false">
      <alignment horizontal="center" vertical="center" textRotation="0" wrapText="false" indent="0" shrinkToFit="false"/>
      <protection locked="true" hidden="false"/>
    </xf>
    <xf numFmtId="169" fontId="0" fillId="0" borderId="1" xfId="0" applyFont="false" applyBorder="true" applyAlignment="true" applyProtection="true">
      <alignment horizontal="center" vertical="center" textRotation="0" wrapText="false" indent="0" shrinkToFit="false"/>
      <protection locked="false" hidden="false"/>
    </xf>
    <xf numFmtId="164" fontId="0" fillId="0" borderId="25" xfId="0" applyFont="fals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false" applyProtection="false">
      <alignment horizontal="general" vertical="bottom" textRotation="0" wrapText="false" indent="0" shrinkToFit="false"/>
      <protection locked="true" hidden="false"/>
    </xf>
    <xf numFmtId="164" fontId="0" fillId="3" borderId="1" xfId="0" applyFont="true" applyBorder="true" applyAlignment="true" applyProtection="true">
      <alignment horizontal="general" vertical="bottom" textRotation="0" wrapText="true" indent="0" shrinkToFit="false"/>
      <protection locked="false" hidden="false"/>
    </xf>
    <xf numFmtId="164" fontId="0" fillId="3" borderId="1" xfId="0" applyFont="true" applyBorder="true" applyAlignment="true" applyProtection="true">
      <alignment horizontal="right" vertical="bottom" textRotation="0" wrapText="false" indent="0" shrinkToFit="false"/>
      <protection locked="false" hidden="false"/>
    </xf>
    <xf numFmtId="170" fontId="0" fillId="6" borderId="1" xfId="0" applyFont="false" applyBorder="true" applyAlignment="true" applyProtection="false">
      <alignment horizontal="right" vertical="bottom" textRotation="0" wrapText="false" indent="0" shrinkToFit="false"/>
      <protection locked="true" hidden="false"/>
    </xf>
    <xf numFmtId="169" fontId="0" fillId="3" borderId="1" xfId="0" applyFont="false" applyBorder="true" applyAlignment="true" applyProtection="false">
      <alignment horizontal="center" vertical="center" textRotation="0" wrapText="false" indent="0" shrinkToFit="false"/>
      <protection locked="true" hidden="false"/>
    </xf>
    <xf numFmtId="169" fontId="0" fillId="3" borderId="1" xfId="0" applyFont="true" applyBorder="true" applyAlignment="true" applyProtection="true">
      <alignment horizontal="center" vertical="center" textRotation="0" wrapText="false" indent="0" shrinkToFit="false"/>
      <protection locked="false" hidden="false"/>
    </xf>
    <xf numFmtId="164" fontId="0" fillId="0" borderId="5" xfId="0" applyFont="false" applyBorder="true" applyAlignment="true" applyProtection="false">
      <alignment horizontal="center" vertical="bottom" textRotation="0" wrapText="false" indent="0" shrinkToFit="false"/>
      <protection locked="true" hidden="false"/>
    </xf>
    <xf numFmtId="164" fontId="0" fillId="3" borderId="25" xfId="0" applyFont="false" applyBorder="true" applyAlignment="true" applyProtection="false">
      <alignment horizontal="center" vertical="bottom" textRotation="0" wrapText="false" indent="0" shrinkToFit="false"/>
      <protection locked="true" hidden="false"/>
    </xf>
    <xf numFmtId="164" fontId="0" fillId="3" borderId="6" xfId="0" applyFont="false" applyBorder="true" applyAlignment="true" applyProtection="false">
      <alignment horizontal="center" vertical="bottom" textRotation="0" wrapText="false" indent="0" shrinkToFit="false"/>
      <protection locked="true" hidden="false"/>
    </xf>
    <xf numFmtId="164" fontId="4" fillId="5" borderId="5" xfId="20" applyFont="true" applyBorder="true" applyAlignment="true" applyProtection="true">
      <alignment horizontal="right" vertical="center" textRotation="0" wrapText="false" indent="0" shrinkToFit="false"/>
      <protection locked="true" hidden="false"/>
    </xf>
    <xf numFmtId="164" fontId="4" fillId="5" borderId="6" xfId="20" applyFont="true" applyBorder="true" applyAlignment="true" applyProtection="true">
      <alignment horizontal="right" vertical="center" textRotation="0" wrapText="false" indent="0" shrinkToFit="false"/>
      <protection locked="true" hidden="false"/>
    </xf>
    <xf numFmtId="170" fontId="0" fillId="8" borderId="1" xfId="0" applyFont="false" applyBorder="true" applyAlignment="true" applyProtection="true">
      <alignment horizontal="right" vertical="bottom" textRotation="0" wrapText="false" indent="0" shrinkToFit="false"/>
      <protection locked="true" hidden="true"/>
    </xf>
    <xf numFmtId="164" fontId="0" fillId="0" borderId="0" xfId="0" applyFont="false" applyBorder="false" applyAlignment="true" applyProtection="false">
      <alignment horizontal="center" vertical="center" textRotation="0" wrapText="false" indent="0" shrinkToFit="false"/>
      <protection locked="true" hidden="false"/>
    </xf>
    <xf numFmtId="164" fontId="24" fillId="0" borderId="0" xfId="0" applyFont="true" applyBorder="false" applyAlignment="false" applyProtection="false">
      <alignment horizontal="general" vertical="bottom" textRotation="0" wrapText="false" indent="0" shrinkToFit="false"/>
      <protection locked="true" hidden="false"/>
    </xf>
    <xf numFmtId="164" fontId="0" fillId="0" borderId="27" xfId="0" applyFont="false" applyBorder="tru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25" fillId="9" borderId="1" xfId="0" applyFont="true" applyBorder="true" applyAlignment="true" applyProtection="false">
      <alignment horizontal="center" vertical="center" textRotation="0" wrapText="true" indent="0" shrinkToFit="false"/>
      <protection locked="true" hidden="false"/>
    </xf>
    <xf numFmtId="164" fontId="0" fillId="12" borderId="5" xfId="0" applyFont="false" applyBorder="true" applyAlignment="false" applyProtection="false">
      <alignment horizontal="general" vertical="bottom" textRotation="0" wrapText="false" indent="0" shrinkToFit="false"/>
      <protection locked="true" hidden="false"/>
    </xf>
    <xf numFmtId="164" fontId="0" fillId="12" borderId="25" xfId="0" applyFont="true" applyBorder="true" applyAlignment="true" applyProtection="false">
      <alignment horizontal="center" vertical="center" textRotation="0" wrapText="false" indent="0" shrinkToFit="false"/>
      <protection locked="true" hidden="false"/>
    </xf>
    <xf numFmtId="164" fontId="0" fillId="12" borderId="0" xfId="0" applyFont="false" applyBorder="false" applyAlignment="false" applyProtection="false">
      <alignment horizontal="general" vertical="bottom" textRotation="0" wrapText="false" indent="0" shrinkToFit="false"/>
      <protection locked="true" hidden="false"/>
    </xf>
    <xf numFmtId="164" fontId="0" fillId="12" borderId="0" xfId="0" applyFont="false" applyBorder="false" applyAlignment="true" applyProtection="false">
      <alignment horizontal="center" vertical="center" textRotation="0" wrapText="false" indent="0" shrinkToFit="false"/>
      <protection locked="true" hidden="false"/>
    </xf>
    <xf numFmtId="164" fontId="0" fillId="12" borderId="6"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24" fillId="0" borderId="1" xfId="0" applyFont="true" applyBorder="true" applyAlignment="false" applyProtection="true">
      <alignment horizontal="general" vertical="bottom" textRotation="0" wrapText="false" indent="0" shrinkToFit="false"/>
      <protection locked="false" hidden="false"/>
    </xf>
    <xf numFmtId="167" fontId="0" fillId="0" borderId="1" xfId="0" applyFont="false" applyBorder="true" applyAlignment="true" applyProtection="true">
      <alignment horizontal="center" vertical="center" textRotation="0" wrapText="false" indent="0" shrinkToFit="false"/>
      <protection locked="false" hidden="false"/>
    </xf>
    <xf numFmtId="164" fontId="0" fillId="0" borderId="1" xfId="0" applyFont="false" applyBorder="true" applyAlignment="true" applyProtection="true">
      <alignment horizontal="center" vertical="center" textRotation="0" wrapText="false" indent="0" shrinkToFit="false"/>
      <protection locked="false" hidden="false"/>
    </xf>
    <xf numFmtId="165" fontId="0" fillId="0" borderId="1" xfId="0" applyFont="false" applyBorder="true" applyAlignment="false" applyProtection="true">
      <alignment horizontal="general" vertical="bottom" textRotation="0" wrapText="false" indent="0" shrinkToFit="false"/>
      <protection locked="false" hidden="false"/>
    </xf>
    <xf numFmtId="164" fontId="0" fillId="0" borderId="25" xfId="0" applyFont="false" applyBorder="true" applyAlignment="true" applyProtection="false">
      <alignment horizontal="center" vertical="bottom" textRotation="0" wrapText="false" indent="0" shrinkToFit="false"/>
      <protection locked="true" hidden="false"/>
    </xf>
    <xf numFmtId="164" fontId="0" fillId="0" borderId="25" xfId="0" applyFont="false" applyBorder="true" applyAlignment="true" applyProtection="false">
      <alignment horizontal="center" vertical="center" textRotation="0" wrapText="false" indent="0" shrinkToFit="false"/>
      <protection locked="true" hidden="false"/>
    </xf>
    <xf numFmtId="164" fontId="24" fillId="3" borderId="1" xfId="0" applyFont="true" applyBorder="true" applyAlignment="false" applyProtection="true">
      <alignment horizontal="general" vertical="bottom" textRotation="0" wrapText="false" indent="0" shrinkToFit="false"/>
      <protection locked="false" hidden="false"/>
    </xf>
    <xf numFmtId="164" fontId="0" fillId="7" borderId="1" xfId="0" applyFont="false" applyBorder="true" applyAlignment="true" applyProtection="true">
      <alignment horizontal="general" vertical="bottom" textRotation="0" wrapText="true" indent="0" shrinkToFit="false"/>
      <protection locked="true" hidden="false"/>
    </xf>
    <xf numFmtId="167" fontId="0" fillId="3" borderId="1" xfId="0" applyFont="false" applyBorder="true" applyAlignment="true" applyProtection="true">
      <alignment horizontal="center" vertical="center" textRotation="0" wrapText="false" indent="0" shrinkToFit="false"/>
      <protection locked="false" hidden="false"/>
    </xf>
    <xf numFmtId="164" fontId="0" fillId="3" borderId="1" xfId="0" applyFont="true" applyBorder="true" applyAlignment="true" applyProtection="true">
      <alignment horizontal="center" vertical="center" textRotation="0" wrapText="false" indent="0" shrinkToFit="false"/>
      <protection locked="false" hidden="false"/>
    </xf>
    <xf numFmtId="165" fontId="0" fillId="3" borderId="1" xfId="0" applyFont="true" applyBorder="true" applyAlignment="false" applyProtection="true">
      <alignment horizontal="general" vertical="bottom" textRotation="0" wrapText="false" indent="0" shrinkToFit="false"/>
      <protection locked="fals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18" fillId="4" borderId="25" xfId="0" applyFont="true" applyBorder="true" applyAlignment="true" applyProtection="false">
      <alignment horizontal="general" vertical="center" textRotation="0" wrapText="false" indent="0" shrinkToFit="false"/>
      <protection locked="true" hidden="false"/>
    </xf>
    <xf numFmtId="164" fontId="27" fillId="4" borderId="25" xfId="0" applyFont="true" applyBorder="true" applyAlignment="true" applyProtection="false">
      <alignment horizontal="general" vertical="center" textRotation="0" wrapText="true" indent="0" shrinkToFit="false"/>
      <protection locked="true" hidden="false"/>
    </xf>
    <xf numFmtId="164" fontId="27" fillId="4" borderId="6" xfId="0" applyFont="true" applyBorder="true" applyAlignment="true" applyProtection="false">
      <alignment horizontal="general" vertical="center" textRotation="0" wrapText="true" indent="0" shrinkToFit="false"/>
      <protection locked="true" hidden="false"/>
    </xf>
    <xf numFmtId="164" fontId="0" fillId="0" borderId="1" xfId="0" applyFont="false" applyBorder="true" applyAlignment="false" applyProtection="true">
      <alignment horizontal="general" vertical="bottom" textRotation="0" wrapText="false" indent="0" shrinkToFit="false"/>
      <protection locked="false" hidden="false"/>
    </xf>
    <xf numFmtId="164" fontId="26" fillId="0" borderId="5" xfId="0" applyFont="true" applyBorder="true" applyAlignment="false" applyProtection="false">
      <alignment horizontal="general" vertical="bottom" textRotation="0" wrapText="false" indent="0" shrinkToFit="false"/>
      <protection locked="true" hidden="false"/>
    </xf>
    <xf numFmtId="164" fontId="26" fillId="0" borderId="25" xfId="0" applyFont="true" applyBorder="true" applyAlignment="false" applyProtection="false">
      <alignment horizontal="general" vertical="bottom" textRotation="0" wrapText="false" indent="0" shrinkToFit="false"/>
      <protection locked="true" hidden="false"/>
    </xf>
    <xf numFmtId="164" fontId="26" fillId="0" borderId="6" xfId="0" applyFont="true" applyBorder="true" applyAlignment="false" applyProtection="false">
      <alignment horizontal="general" vertical="bottom" textRotation="0" wrapText="false" indent="0" shrinkToFit="false"/>
      <protection locked="true" hidden="false"/>
    </xf>
    <xf numFmtId="164" fontId="0" fillId="0" borderId="22" xfId="0" applyFont="false" applyBorder="true" applyAlignment="true" applyProtection="false">
      <alignment horizontal="center" vertical="bottom" textRotation="0" wrapText="false" indent="0" shrinkToFit="false"/>
      <protection locked="true" hidden="false"/>
    </xf>
    <xf numFmtId="164" fontId="0" fillId="3" borderId="27" xfId="0" applyFont="false" applyBorder="true" applyAlignment="true" applyProtection="false">
      <alignment horizontal="center" vertical="bottom" textRotation="0" wrapText="false" indent="0" shrinkToFit="false"/>
      <protection locked="true" hidden="false"/>
    </xf>
    <xf numFmtId="164" fontId="28" fillId="5" borderId="5" xfId="20" applyFont="true" applyBorder="true" applyAlignment="true" applyProtection="true">
      <alignment horizontal="center" vertical="bottom" textRotation="0" wrapText="false" indent="0" shrinkToFit="false"/>
      <protection locked="true" hidden="false"/>
    </xf>
    <xf numFmtId="169" fontId="0" fillId="10" borderId="1" xfId="0" applyFont="false" applyBorder="true" applyAlignment="true" applyProtection="true">
      <alignment horizontal="right" vertical="bottom" textRotation="0" wrapText="false" indent="0" shrinkToFit="false"/>
      <protection locked="true" hidden="true"/>
    </xf>
    <xf numFmtId="164" fontId="18" fillId="4" borderId="5" xfId="0" applyFont="true" applyBorder="true" applyAlignment="true" applyProtection="false">
      <alignment horizontal="left" vertical="center" textRotation="0" wrapText="true" indent="1" shrinkToFit="false"/>
      <protection locked="true" hidden="false"/>
    </xf>
    <xf numFmtId="169" fontId="0" fillId="3" borderId="1" xfId="0" applyFont="false" applyBorder="true" applyAlignment="true" applyProtection="true">
      <alignment horizontal="center" vertical="center" textRotation="0" wrapText="false" indent="0" shrinkToFit="false"/>
      <protection locked="fals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18" fillId="4" borderId="25" xfId="0" applyFont="true" applyBorder="true" applyAlignment="true" applyProtection="false">
      <alignment horizontal="left" vertical="center" textRotation="0" wrapText="true" indent="1" shrinkToFit="false"/>
      <protection locked="true" hidden="false"/>
    </xf>
    <xf numFmtId="164" fontId="0" fillId="0" borderId="1" xfId="0" applyFont="false" applyBorder="true" applyAlignment="true" applyProtection="true">
      <alignment horizontal="left" vertical="bottom" textRotation="0" wrapText="false" indent="0" shrinkToFit="false"/>
      <protection locked="false" hidden="false"/>
    </xf>
    <xf numFmtId="169" fontId="0" fillId="8" borderId="1" xfId="0" applyFont="false" applyBorder="true" applyAlignment="true" applyProtection="true">
      <alignment horizontal="right" vertical="bottom" textRotation="0" wrapText="false" indent="0" shrinkToFit="false"/>
      <protection locked="true" hidden="true"/>
    </xf>
    <xf numFmtId="169" fontId="0" fillId="0" borderId="2" xfId="0" applyFont="false" applyBorder="true" applyAlignment="true" applyProtection="true">
      <alignment horizontal="right" vertical="bottom" textRotation="0" wrapText="false" indent="0" shrinkToFit="false"/>
      <protection locked="false" hidden="false"/>
    </xf>
    <xf numFmtId="164" fontId="29" fillId="0" borderId="0" xfId="0" applyFont="true" applyBorder="false" applyAlignment="true" applyProtection="false">
      <alignment horizontal="right" vertical="bottom" textRotation="0" wrapText="false" indent="0" shrinkToFit="false"/>
      <protection locked="true" hidden="false"/>
    </xf>
    <xf numFmtId="164" fontId="0" fillId="0" borderId="0" xfId="0" applyFont="false" applyBorder="false" applyAlignment="true" applyProtection="true">
      <alignment horizontal="right" vertical="bottom" textRotation="0" wrapText="false" indent="0" shrinkToFit="false"/>
      <protection locked="true" hidden="true"/>
    </xf>
    <xf numFmtId="164" fontId="0" fillId="0" borderId="22" xfId="0" applyFont="false" applyBorder="true" applyAlignment="false" applyProtection="false">
      <alignment horizontal="general" vertical="bottom" textRotation="0" wrapText="false" indent="0" shrinkToFit="false"/>
      <protection locked="true" hidden="false"/>
    </xf>
    <xf numFmtId="164" fontId="0" fillId="3" borderId="1" xfId="0" applyFont="false" applyBorder="true" applyAlignment="true" applyProtection="true">
      <alignment horizontal="left" vertical="bottom" textRotation="0" wrapText="false" indent="0" shrinkToFit="false"/>
      <protection locked="false" hidden="false"/>
    </xf>
    <xf numFmtId="164" fontId="0" fillId="3" borderId="1" xfId="0" applyFont="true" applyBorder="true" applyAlignment="true" applyProtection="true">
      <alignment horizontal="left" vertical="bottom" textRotation="0" wrapText="false" indent="0" shrinkToFit="false"/>
      <protection locked="false" hidden="false"/>
    </xf>
    <xf numFmtId="169" fontId="0" fillId="3" borderId="1" xfId="0" applyFont="true" applyBorder="true" applyAlignment="true" applyProtection="true">
      <alignment horizontal="right" vertical="bottom" textRotation="0" wrapText="false" indent="0" shrinkToFit="false"/>
      <protection locked="false" hidden="false"/>
    </xf>
    <xf numFmtId="169" fontId="0" fillId="6" borderId="1" xfId="0" applyFont="false" applyBorder="true" applyAlignment="true" applyProtection="true">
      <alignment horizontal="right" vertical="bottom" textRotation="0" wrapText="false" indent="0" shrinkToFit="false"/>
      <protection locked="true" hidden="true"/>
    </xf>
    <xf numFmtId="169" fontId="0" fillId="3" borderId="2" xfId="0" applyFont="false" applyBorder="true" applyAlignment="true" applyProtection="true">
      <alignment horizontal="right" vertical="bottom" textRotation="0" wrapText="false" indent="0" shrinkToFit="false"/>
      <protection locked="false" hidden="false"/>
    </xf>
    <xf numFmtId="164" fontId="0" fillId="0" borderId="23" xfId="0" applyFont="false" applyBorder="true" applyAlignment="false" applyProtection="false">
      <alignment horizontal="general" vertical="bottom" textRotation="0" wrapText="false" indent="0" shrinkToFit="false"/>
      <protection locked="true" hidden="false"/>
    </xf>
    <xf numFmtId="164" fontId="4" fillId="5" borderId="5" xfId="20" applyFont="true" applyBorder="true" applyAlignment="true" applyProtection="true">
      <alignment horizontal="general" vertical="bottom" textRotation="0" wrapText="false" indent="0" shrinkToFit="false"/>
      <protection locked="true" hidden="false"/>
    </xf>
    <xf numFmtId="164" fontId="4" fillId="5" borderId="25" xfId="20" applyFont="true" applyBorder="true" applyAlignment="true" applyProtection="true">
      <alignment horizontal="right" vertical="center" textRotation="0" wrapText="false" indent="1" shrinkToFit="false"/>
      <protection locked="true" hidden="false"/>
    </xf>
    <xf numFmtId="164" fontId="4" fillId="5" borderId="25" xfId="20" applyFont="true" applyBorder="true" applyAlignment="true" applyProtection="true">
      <alignment horizontal="general" vertical="bottom" textRotation="0" wrapText="false" indent="0" shrinkToFit="false"/>
      <protection locked="true" hidden="false"/>
    </xf>
    <xf numFmtId="164" fontId="4" fillId="5" borderId="25" xfId="20" applyFont="true" applyBorder="true" applyAlignment="true" applyProtection="true">
      <alignment horizontal="right" vertical="center"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4" fillId="5" borderId="6" xfId="20" applyFont="true" applyBorder="true" applyAlignment="true" applyProtection="true">
      <alignment horizontal="right" vertical="bottom" textRotation="0" wrapText="false" indent="0" shrinkToFit="false"/>
      <protection locked="true" hidden="false"/>
    </xf>
    <xf numFmtId="164" fontId="0" fillId="0" borderId="1" xfId="0" applyFont="false" applyBorder="true" applyAlignment="true" applyProtection="true">
      <alignment horizontal="left" vertical="bottom" textRotation="0" wrapText="true" indent="0" shrinkToFit="false"/>
      <protection locked="false" hidden="false"/>
    </xf>
    <xf numFmtId="164" fontId="0" fillId="0" borderId="22" xfId="0" applyFont="false" applyBorder="true" applyAlignment="false" applyProtection="true">
      <alignment horizontal="general" vertical="bottom" textRotation="0" wrapText="false" indent="0" shrinkToFit="false"/>
      <protection locked="true" hidden="true"/>
    </xf>
    <xf numFmtId="164" fontId="0" fillId="0" borderId="25" xfId="0" applyFont="false" applyBorder="true" applyAlignment="false" applyProtection="true">
      <alignment horizontal="general" vertical="bottom" textRotation="0" wrapText="false" indent="0" shrinkToFit="false"/>
      <protection locked="true" hidden="true"/>
    </xf>
    <xf numFmtId="164" fontId="0" fillId="0" borderId="6" xfId="0" applyFont="false" applyBorder="true" applyAlignment="false" applyProtection="true">
      <alignment horizontal="general" vertical="bottom" textRotation="0" wrapText="false" indent="0" shrinkToFit="false"/>
      <protection locked="true" hidden="true"/>
    </xf>
    <xf numFmtId="164" fontId="30" fillId="13" borderId="0" xfId="0" applyFont="true" applyBorder="false" applyAlignment="true" applyProtection="false">
      <alignment horizontal="center" vertical="center" textRotation="0" wrapText="true" indent="0" shrinkToFit="false"/>
      <protection locked="true" hidden="false"/>
    </xf>
    <xf numFmtId="164" fontId="30" fillId="14" borderId="0" xfId="0" applyFont="tru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31" fillId="0" borderId="0" xfId="0" applyFont="true" applyBorder="false" applyAlignment="true" applyProtection="false">
      <alignment horizontal="general" vertical="bottom" textRotation="0" wrapText="true" indent="0" shrinkToFit="false"/>
      <protection locked="true" hidden="false"/>
    </xf>
    <xf numFmtId="164" fontId="32" fillId="0" borderId="0" xfId="0" applyFont="true" applyBorder="false" applyAlignment="true" applyProtection="false">
      <alignment horizontal="general" vertical="bottom" textRotation="0" wrapText="true" indent="0" shrinkToFit="false"/>
      <protection locked="true" hidden="false"/>
    </xf>
    <xf numFmtId="164" fontId="19" fillId="0" borderId="0" xfId="0" applyFont="true" applyBorder="false" applyAlignment="true" applyProtection="false">
      <alignment horizontal="general" vertical="bottom" textRotation="0" wrapText="true" indent="0" shrinkToFit="false"/>
      <protection locked="true" hidden="false"/>
    </xf>
    <xf numFmtId="164" fontId="33" fillId="0" borderId="0" xfId="0" applyFont="true" applyBorder="false" applyAlignment="true" applyProtection="false">
      <alignment horizontal="general" vertical="bottom" textRotation="0" wrapText="true" indent="0" shrinkToFit="false"/>
      <protection locked="true" hidden="false"/>
    </xf>
    <xf numFmtId="164" fontId="34" fillId="0" borderId="0" xfId="0" applyFont="true" applyBorder="false" applyAlignment="true" applyProtection="false">
      <alignment horizontal="general" vertical="bottom" textRotation="0" wrapText="true" indent="0" shrinkToFit="false"/>
      <protection locked="true" hidden="false"/>
    </xf>
    <xf numFmtId="164" fontId="35" fillId="0" borderId="0" xfId="0" applyFont="true" applyBorder="false" applyAlignment="true" applyProtection="false">
      <alignment horizontal="general" vertical="bottom" textRotation="0" wrapText="true" indent="0" shrinkToFit="false"/>
      <protection locked="true" hidden="false"/>
    </xf>
    <xf numFmtId="164" fontId="36" fillId="0" borderId="0" xfId="0" applyFont="true" applyBorder="false" applyAlignment="true" applyProtection="false">
      <alignment horizontal="general" vertical="bottom" textRotation="0" wrapText="true" indent="0" shrinkToFit="false"/>
      <protection locked="true" hidden="false"/>
    </xf>
    <xf numFmtId="164" fontId="37" fillId="0" borderId="0" xfId="0" applyFont="true" applyBorder="false" applyAlignment="true" applyProtection="false">
      <alignment horizontal="general" vertical="bottom" textRotation="0" wrapText="true" indent="0" shrinkToFit="false"/>
      <protection locked="true" hidden="false"/>
    </xf>
    <xf numFmtId="164" fontId="38" fillId="0" borderId="0" xfId="0" applyFont="true" applyBorder="false" applyAlignment="true" applyProtection="false">
      <alignment horizontal="general" vertical="bottom" textRotation="0" wrapText="true" indent="0" shrinkToFit="false"/>
      <protection locked="true" hidden="false"/>
    </xf>
    <xf numFmtId="164" fontId="0" fillId="15" borderId="0" xfId="0" applyFont="true" applyBorder="false" applyAlignment="true" applyProtection="false">
      <alignment horizontal="general" vertical="bottom" textRotation="0" wrapText="true" indent="0" shrinkToFit="false"/>
      <protection locked="true" hidden="false"/>
    </xf>
    <xf numFmtId="164" fontId="19" fillId="15" borderId="0" xfId="0" applyFont="true" applyBorder="false" applyAlignment="true" applyProtection="false">
      <alignment horizontal="general" vertical="bottom" textRotation="0" wrapText="true" indent="0" shrinkToFit="false"/>
      <protection locked="true" hidden="false"/>
    </xf>
    <xf numFmtId="164" fontId="0" fillId="4" borderId="25" xfId="0" applyFont="false" applyBorder="true" applyAlignment="false" applyProtection="false">
      <alignment horizontal="general" vertical="bottom" textRotation="0" wrapText="false" indent="0" shrinkToFit="false"/>
      <protection locked="true" hidden="false"/>
    </xf>
    <xf numFmtId="164" fontId="0" fillId="4" borderId="6" xfId="0" applyFont="false" applyBorder="true" applyAlignment="false" applyProtection="false">
      <alignment horizontal="general" vertical="bottom" textRotation="0" wrapText="false" indent="0" shrinkToFit="false"/>
      <protection locked="true" hidden="false"/>
    </xf>
    <xf numFmtId="164" fontId="19" fillId="0" borderId="25" xfId="0" applyFont="true" applyBorder="true" applyAlignment="true" applyProtection="false">
      <alignment horizontal="general" vertical="center" textRotation="0" wrapText="false" indent="0" shrinkToFit="false"/>
      <protection locked="true" hidden="false"/>
    </xf>
    <xf numFmtId="164" fontId="0" fillId="5" borderId="1" xfId="0" applyFont="false" applyBorder="true" applyAlignment="false" applyProtection="true">
      <alignment horizontal="general" vertical="bottom" textRotation="0" wrapText="false" indent="0" shrinkToFit="false"/>
      <protection locked="true" hidden="true"/>
    </xf>
    <xf numFmtId="164" fontId="19" fillId="0" borderId="25" xfId="0" applyFont="true" applyBorder="true" applyAlignment="true" applyProtection="false">
      <alignment horizontal="general" vertical="center" textRotation="0" wrapText="true" indent="0" shrinkToFit="false"/>
      <protection locked="true" hidden="false"/>
    </xf>
    <xf numFmtId="164" fontId="18" fillId="4" borderId="5" xfId="0" applyFont="true" applyBorder="true" applyAlignment="true" applyProtection="false">
      <alignment horizontal="left" vertical="center" textRotation="0" wrapText="false" indent="1"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5" fontId="19" fillId="4" borderId="1" xfId="0" applyFont="true" applyBorder="true" applyAlignment="true" applyProtection="false">
      <alignment horizontal="center" vertical="center" textRotation="0" wrapText="false" indent="0" shrinkToFit="false"/>
      <protection locked="true" hidden="false"/>
    </xf>
    <xf numFmtId="164" fontId="19" fillId="4" borderId="5" xfId="0" applyFont="true" applyBorder="true" applyAlignment="true" applyProtection="false">
      <alignment horizontal="general" vertical="center" textRotation="0" wrapText="false" indent="0" shrinkToFit="false"/>
      <protection locked="true" hidden="false"/>
    </xf>
    <xf numFmtId="164" fontId="0" fillId="5" borderId="1" xfId="0" applyFont="false" applyBorder="true" applyAlignment="true" applyProtection="false">
      <alignment horizontal="left" vertical="bottom" textRotation="0" wrapText="false" indent="0" shrinkToFit="false"/>
      <protection locked="true" hidden="false"/>
    </xf>
    <xf numFmtId="164" fontId="0" fillId="15" borderId="0" xfId="0" applyFont="false" applyBorder="false" applyAlignment="false" applyProtection="false">
      <alignment horizontal="general" vertical="bottom" textRotation="0" wrapText="fals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5" borderId="1" xfId="20" applyFont="true" applyBorder="true" applyAlignment="true" applyProtection="true">
      <alignment horizontal="right" vertical="center" textRotation="0" wrapText="false" indent="0" shrinkToFit="false"/>
      <protection locked="true" hidden="false"/>
    </xf>
    <xf numFmtId="164" fontId="39" fillId="0" borderId="0" xfId="0" applyFont="true" applyBorder="false" applyAlignment="false" applyProtection="false">
      <alignment horizontal="general" vertical="bottom" textRotation="0" wrapText="false" indent="0" shrinkToFit="false"/>
      <protection locked="true" hidden="false"/>
    </xf>
    <xf numFmtId="164" fontId="19" fillId="0" borderId="25" xfId="0" applyFont="true" applyBorder="true" applyAlignment="true" applyProtection="false">
      <alignment horizontal="left" vertical="center" textRotation="0" wrapText="false" indent="0" shrinkToFit="false"/>
      <protection locked="true" hidden="false"/>
    </xf>
    <xf numFmtId="168" fontId="0" fillId="8" borderId="1" xfId="0" applyFont="false" applyBorder="true" applyAlignment="false" applyProtection="false">
      <alignment horizontal="general" vertical="bottom" textRotation="0" wrapText="false" indent="0" shrinkToFit="false"/>
      <protection locked="true" hidden="false"/>
    </xf>
    <xf numFmtId="170" fontId="0" fillId="8"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right" vertical="bottom" textRotation="0" wrapText="false" indent="0" shrinkToFit="false"/>
      <protection locked="true" hidden="false"/>
    </xf>
    <xf numFmtId="164" fontId="0" fillId="5" borderId="1" xfId="0" applyFont="false" applyBorder="true" applyAlignment="true" applyProtection="false">
      <alignment horizontal="left" vertical="bottom" textRotation="0" wrapText="true" indent="0" shrinkToFit="false"/>
      <protection locked="true" hidden="false"/>
    </xf>
    <xf numFmtId="164" fontId="0" fillId="3" borderId="1" xfId="0" applyFont="true" applyBorder="true" applyAlignment="true" applyProtection="true">
      <alignment horizontal="left" vertical="bottom" textRotation="0" wrapText="true" indent="0" shrinkToFit="false"/>
      <protection locked="false" hidden="false"/>
    </xf>
    <xf numFmtId="164" fontId="0" fillId="5" borderId="1" xfId="0" applyFont="false" applyBorder="true" applyAlignment="true" applyProtection="true">
      <alignment horizontal="left" vertical="bottom" textRotation="0" wrapText="true" indent="0" shrinkToFit="false"/>
      <protection locked="true" hidden="false"/>
    </xf>
    <xf numFmtId="164" fontId="0" fillId="5" borderId="1" xfId="0" applyFont="false" applyBorder="true" applyAlignment="true" applyProtection="true">
      <alignment horizontal="right" vertical="bottom" textRotation="0" wrapText="false" indent="0" shrinkToFit="false"/>
      <protection locked="true" hidden="false"/>
    </xf>
    <xf numFmtId="164" fontId="40" fillId="4" borderId="1" xfId="0" applyFont="true" applyBorder="true" applyAlignment="true" applyProtection="false">
      <alignment horizontal="center" vertical="center" textRotation="0" wrapText="true" indent="0" shrinkToFit="false"/>
      <protection locked="true" hidden="false"/>
    </xf>
    <xf numFmtId="164" fontId="40" fillId="0" borderId="0" xfId="0" applyFont="true" applyBorder="false" applyAlignment="true" applyProtection="false">
      <alignment horizontal="general" vertical="center" textRotation="0" wrapText="true" indent="0" shrinkToFit="false"/>
      <protection locked="true" hidden="false"/>
    </xf>
    <xf numFmtId="164" fontId="41" fillId="4" borderId="1" xfId="0" applyFont="true" applyBorder="true" applyAlignment="true" applyProtection="false">
      <alignment horizontal="center" vertical="center" textRotation="0" wrapText="true" indent="0" shrinkToFit="false"/>
      <protection locked="true" hidden="false"/>
    </xf>
    <xf numFmtId="164" fontId="41" fillId="0" borderId="0" xfId="0" applyFont="true" applyBorder="false" applyAlignment="true" applyProtection="false">
      <alignment horizontal="center" vertical="center" textRotation="0" wrapText="true" indent="0" shrinkToFit="false"/>
      <protection locked="true" hidden="false"/>
    </xf>
    <xf numFmtId="167" fontId="0" fillId="3" borderId="7" xfId="0" applyFont="false" applyBorder="true" applyAlignment="true" applyProtection="true">
      <alignment horizontal="center" vertical="center" textRotation="0" wrapText="false" indent="0" shrinkToFit="false"/>
      <protection locked="false" hidden="false"/>
    </xf>
    <xf numFmtId="167" fontId="0" fillId="3" borderId="13" xfId="0" applyFont="false" applyBorder="true" applyAlignment="true" applyProtection="true">
      <alignment horizontal="center" vertical="center" textRotation="0" wrapText="false" indent="0" shrinkToFit="false"/>
      <protection locked="false" hidden="false"/>
    </xf>
    <xf numFmtId="167" fontId="0" fillId="0" borderId="0" xfId="0" applyFont="false" applyBorder="false" applyAlignment="true" applyProtection="false">
      <alignment horizontal="center" vertical="center" textRotation="0" wrapText="false" indent="0" shrinkToFit="false"/>
      <protection locked="true" hidden="false"/>
    </xf>
    <xf numFmtId="164" fontId="36" fillId="0" borderId="1" xfId="0" applyFont="true" applyBorder="true" applyAlignment="true" applyProtection="false">
      <alignment horizontal="left" vertical="top" textRotation="0" wrapText="true" indent="1" shrinkToFit="false"/>
      <protection locked="true" hidden="false"/>
    </xf>
    <xf numFmtId="164" fontId="0" fillId="0" borderId="0" xfId="0" applyFont="false" applyBorder="true" applyAlignment="true" applyProtection="false">
      <alignment horizontal="left" vertical="center" textRotation="0" wrapText="true" indent="0" shrinkToFit="false"/>
      <protection locked="true" hidden="false"/>
    </xf>
    <xf numFmtId="165" fontId="18" fillId="4" borderId="5" xfId="0" applyFont="true" applyBorder="true" applyAlignment="true" applyProtection="false">
      <alignment horizontal="left" vertical="center" textRotation="0" wrapText="false" indent="1" shrinkToFit="false"/>
      <protection locked="true" hidden="false"/>
    </xf>
    <xf numFmtId="165" fontId="18" fillId="4" borderId="25" xfId="0" applyFont="true" applyBorder="true" applyAlignment="true" applyProtection="false">
      <alignment horizontal="left" vertical="center" textRotation="0" wrapText="false" indent="1" shrinkToFit="false"/>
      <protection locked="true" hidden="false"/>
    </xf>
    <xf numFmtId="169" fontId="0" fillId="0" borderId="1" xfId="0" applyFont="false" applyBorder="true" applyAlignment="true" applyProtection="true">
      <alignment horizontal="right" vertical="bottom" textRotation="0" wrapText="false" indent="0" shrinkToFit="false"/>
      <protection locked="true" hidden="true"/>
    </xf>
    <xf numFmtId="170" fontId="0" fillId="5" borderId="1" xfId="0" applyFont="false" applyBorder="true" applyAlignment="true" applyProtection="false">
      <alignment horizontal="right" vertical="bottom" textRotation="0" wrapText="false" indent="0" shrinkToFit="false"/>
      <protection locked="true" hidden="false"/>
    </xf>
    <xf numFmtId="170" fontId="0" fillId="3" borderId="25" xfId="0" applyFont="false" applyBorder="true" applyAlignment="true" applyProtection="false">
      <alignment horizontal="right" vertical="bottom" textRotation="0" wrapText="false" indent="0" shrinkToFit="false"/>
      <protection locked="true" hidden="false"/>
    </xf>
    <xf numFmtId="164" fontId="42" fillId="5" borderId="5" xfId="20" applyFont="true" applyBorder="true" applyAlignment="true" applyProtection="true">
      <alignment horizontal="center" vertical="center" textRotation="0" wrapText="false" indent="0" shrinkToFit="false"/>
      <protection locked="true" hidden="false"/>
    </xf>
    <xf numFmtId="164" fontId="0" fillId="7" borderId="27" xfId="0" applyFont="false" applyBorder="true" applyAlignment="false" applyProtection="false">
      <alignment horizontal="general" vertical="bottom" textRotation="0" wrapText="false" indent="0" shrinkToFit="false"/>
      <protection locked="true" hidden="false"/>
    </xf>
    <xf numFmtId="170" fontId="0" fillId="5" borderId="1" xfId="0" applyFont="false" applyBorder="true" applyAlignment="true" applyProtection="true">
      <alignment horizontal="right" vertical="bottom" textRotation="0" wrapText="false" indent="0" shrinkToFit="false"/>
      <protection locked="true" hidden="true"/>
    </xf>
    <xf numFmtId="164" fontId="18" fillId="4" borderId="1" xfId="0" applyFont="true" applyBorder="true" applyAlignment="true" applyProtection="false">
      <alignment horizontal="center" vertical="top" textRotation="0" wrapText="false" indent="0" shrinkToFit="false"/>
      <protection locked="true" hidden="false"/>
    </xf>
    <xf numFmtId="164" fontId="18" fillId="4" borderId="25" xfId="0" applyFont="true" applyBorder="true" applyAlignment="true" applyProtection="false">
      <alignment horizontal="left" vertical="center" textRotation="0" wrapText="false" indent="0" shrinkToFit="false"/>
      <protection locked="true" hidden="false"/>
    </xf>
    <xf numFmtId="164" fontId="18" fillId="4" borderId="25" xfId="0" applyFont="true" applyBorder="true" applyAlignment="true" applyProtection="false">
      <alignment horizontal="left" vertical="center" textRotation="0" wrapText="false" indent="1" shrinkToFit="false"/>
      <protection locked="true" hidden="false"/>
    </xf>
    <xf numFmtId="169" fontId="0" fillId="0" borderId="1" xfId="0" applyFont="false" applyBorder="true" applyAlignment="true" applyProtection="false">
      <alignment horizontal="right" vertical="bottom" textRotation="0" wrapText="false" indent="0" shrinkToFit="false"/>
      <protection locked="true" hidden="false"/>
    </xf>
    <xf numFmtId="164" fontId="4" fillId="5" borderId="5" xfId="20" applyFont="true" applyBorder="true" applyAlignment="true" applyProtection="true">
      <alignment horizontal="right" vertical="bottom" textRotation="0" wrapText="false" indent="0" shrinkToFit="false"/>
      <protection locked="true" hidden="false"/>
    </xf>
    <xf numFmtId="171" fontId="0" fillId="0" borderId="1" xfId="15" applyFont="true" applyBorder="true" applyAlignment="true" applyProtection="true">
      <alignment horizontal="general" vertical="bottom" textRotation="0" wrapText="false" indent="0" shrinkToFit="false"/>
      <protection locked="false" hidden="false"/>
    </xf>
    <xf numFmtId="164" fontId="4" fillId="0" borderId="6" xfId="20" applyFont="true" applyBorder="true" applyAlignment="true" applyProtection="true">
      <alignment horizontal="right" vertical="center" textRotation="0" wrapText="false" indent="0" shrinkToFit="false"/>
      <protection locked="true" hidden="false"/>
    </xf>
    <xf numFmtId="164" fontId="18" fillId="4" borderId="1" xfId="0" applyFont="true" applyBorder="tru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true">
      <alignment horizontal="center" vertical="bottom" textRotation="0" wrapText="false" indent="0" shrinkToFit="false"/>
      <protection locked="false" hidden="false"/>
    </xf>
    <xf numFmtId="168" fontId="0" fillId="0" borderId="1" xfId="0" applyFont="false" applyBorder="true" applyAlignment="false" applyProtection="true">
      <alignment horizontal="general" vertical="bottom" textRotation="0" wrapText="false" indent="0" shrinkToFit="false"/>
      <protection locked="false" hidden="false"/>
    </xf>
    <xf numFmtId="167" fontId="0" fillId="0" borderId="1" xfId="0" applyFont="false" applyBorder="true" applyAlignment="false" applyProtection="true">
      <alignment horizontal="general" vertical="bottom" textRotation="0" wrapText="false" indent="0" shrinkToFit="false"/>
      <protection locked="false" hidden="false"/>
    </xf>
    <xf numFmtId="164" fontId="18" fillId="4" borderId="5" xfId="0" applyFont="true" applyBorder="true" applyAlignment="true" applyProtection="false">
      <alignment horizontal="left" vertical="center" textRotation="0" wrapText="true" indent="0" shrinkToFit="false"/>
      <protection locked="true" hidden="false"/>
    </xf>
    <xf numFmtId="173" fontId="0" fillId="4" borderId="6" xfId="0" applyFont="false" applyBorder="true" applyAlignment="false" applyProtection="false">
      <alignment horizontal="general" vertical="bottom" textRotation="0" wrapText="false" indent="0" shrinkToFit="false"/>
      <protection locked="true" hidden="false"/>
    </xf>
    <xf numFmtId="164" fontId="0" fillId="9" borderId="1" xfId="0" applyFont="true" applyBorder="true" applyAlignment="true" applyProtection="true">
      <alignment horizontal="center" vertical="center" textRotation="0" wrapText="true" indent="0" shrinkToFit="false"/>
      <protection locked="false" hidden="false"/>
    </xf>
    <xf numFmtId="164" fontId="0" fillId="0" borderId="1" xfId="0" applyFont="false" applyBorder="true" applyAlignment="true" applyProtection="false">
      <alignment horizontal="center" vertical="center" textRotation="0" wrapText="false" indent="0" shrinkToFit="false"/>
      <protection locked="true" hidden="false"/>
    </xf>
    <xf numFmtId="168" fontId="0" fillId="3" borderId="1" xfId="0" applyFont="false" applyBorder="true" applyAlignment="false" applyProtection="true">
      <alignment horizontal="general" vertical="bottom" textRotation="0" wrapText="false" indent="0" shrinkToFit="false"/>
      <protection locked="false" hidden="false"/>
    </xf>
  </cellXfs>
  <cellStyles count="10">
    <cellStyle name="Normal" xfId="0" builtinId="0"/>
    <cellStyle name="Comma" xfId="15" builtinId="3"/>
    <cellStyle name="Comma [0]" xfId="16" builtinId="6"/>
    <cellStyle name="Currency" xfId="17" builtinId="4"/>
    <cellStyle name="Currency [0]" xfId="18" builtinId="7"/>
    <cellStyle name="Percent" xfId="19" builtinId="5"/>
    <cellStyle name="Hyperlink 2" xfId="21"/>
    <cellStyle name="Normal 2" xfId="22"/>
    <cellStyle name="Normal 2 4" xfId="23"/>
    <cellStyle name="*unknown*" xfId="20" builtinId="8"/>
  </cellStyles>
  <dxfs count="6">
    <dxf>
      <fill>
        <patternFill patternType="solid">
          <fgColor rgb="FF548235"/>
          <bgColor rgb="FF000000"/>
        </patternFill>
      </fill>
    </dxf>
    <dxf>
      <fill>
        <patternFill patternType="solid">
          <fgColor rgb="FFA9D18E"/>
          <bgColor rgb="FF000000"/>
        </patternFill>
      </fill>
    </dxf>
    <dxf>
      <fill>
        <patternFill patternType="solid">
          <fgColor rgb="FFFFFF00"/>
          <bgColor rgb="FF000000"/>
        </patternFill>
      </fill>
    </dxf>
    <dxf>
      <fill>
        <patternFill patternType="solid">
          <bgColor rgb="FF000000"/>
        </patternFill>
      </fill>
    </dxf>
    <dxf>
      <fill>
        <patternFill patternType="solid">
          <fgColor rgb="FF000000"/>
          <bgColor rgb="FF000000"/>
        </patternFill>
      </fill>
    </dxf>
    <dxf>
      <fill>
        <patternFill patternType="solid">
          <fgColor rgb="FFFFFFFF"/>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548235"/>
      <rgbColor rgb="FF800080"/>
      <rgbColor rgb="FF008080"/>
      <rgbColor rgb="FFADB9CA"/>
      <rgbColor rgb="FF808080"/>
      <rgbColor rgb="FF9DC3E6"/>
      <rgbColor rgb="FF7030A0"/>
      <rgbColor rgb="FFF2F2F2"/>
      <rgbColor rgb="FFDDEBF7"/>
      <rgbColor rgb="FF660066"/>
      <rgbColor rgb="FFFF8080"/>
      <rgbColor rgb="FF0563C1"/>
      <rgbColor rgb="FFBDD7EE"/>
      <rgbColor rgb="FF000080"/>
      <rgbColor rgb="FFFF00FF"/>
      <rgbColor rgb="FFFFFF00"/>
      <rgbColor rgb="FF00FFFF"/>
      <rgbColor rgb="FF800080"/>
      <rgbColor rgb="FF800000"/>
      <rgbColor rgb="FF008080"/>
      <rgbColor rgb="FF0000FF"/>
      <rgbColor rgb="FF00CCFF"/>
      <rgbColor rgb="FFDDEBF5"/>
      <rgbColor rgb="FFDEEBF7"/>
      <rgbColor rgb="FFD9D9D9"/>
      <rgbColor rgb="FF99CCFF"/>
      <rgbColor rgb="FFFF99CC"/>
      <rgbColor rgb="FF92CDE1"/>
      <rgbColor rgb="FFD8D8D8"/>
      <rgbColor rgb="FF2E75B6"/>
      <rgbColor rgb="FF92CDDC"/>
      <rgbColor rgb="FFA9D18E"/>
      <rgbColor rgb="FFFFC000"/>
      <rgbColor rgb="FFFF9900"/>
      <rgbColor rgb="FFC55A11"/>
      <rgbColor rgb="FF44546A"/>
      <rgbColor rgb="FF5B9BD5"/>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worksheet" Target="worksheets/sheet14.xml"/><Relationship Id="rId17" Type="http://schemas.openxmlformats.org/officeDocument/2006/relationships/worksheet" Target="worksheets/sheet15.xml"/><Relationship Id="rId18" Type="http://schemas.openxmlformats.org/officeDocument/2006/relationships/worksheet" Target="worksheets/sheet16.xml"/><Relationship Id="rId19" Type="http://schemas.openxmlformats.org/officeDocument/2006/relationships/worksheet" Target="worksheets/sheet17.xml"/><Relationship Id="rId20" Type="http://schemas.openxmlformats.org/officeDocument/2006/relationships/worksheet" Target="worksheets/sheet18.xml"/><Relationship Id="rId21" Type="http://schemas.openxmlformats.org/officeDocument/2006/relationships/worksheet" Target="worksheets/sheet19.xml"/><Relationship Id="rId22" Type="http://schemas.openxmlformats.org/officeDocument/2006/relationships/worksheet" Target="worksheets/sheet20.xml"/><Relationship Id="rId23" Type="http://schemas.openxmlformats.org/officeDocument/2006/relationships/worksheet" Target="worksheets/sheet21.xml"/><Relationship Id="rId24" Type="http://schemas.openxmlformats.org/officeDocument/2006/relationships/worksheet" Target="worksheets/sheet22.xml"/><Relationship Id="rId25" Type="http://schemas.openxmlformats.org/officeDocument/2006/relationships/worksheet" Target="worksheets/sheet23.xml"/><Relationship Id="rId26" Type="http://schemas.openxmlformats.org/officeDocument/2006/relationships/worksheet" Target="worksheets/sheet24.xml"/><Relationship Id="rId27" Type="http://schemas.openxmlformats.org/officeDocument/2006/relationships/worksheet" Target="worksheets/sheet25.xml"/><Relationship Id="rId28" Type="http://schemas.openxmlformats.org/officeDocument/2006/relationships/worksheet" Target="worksheets/sheet26.xml"/><Relationship Id="rId29" Type="http://schemas.openxmlformats.org/officeDocument/2006/relationships/worksheet" Target="worksheets/sheet27.xml"/><Relationship Id="rId30" Type="http://schemas.openxmlformats.org/officeDocument/2006/relationships/worksheet" Target="worksheets/sheet28.xml"/><Relationship Id="rId31" Type="http://schemas.openxmlformats.org/officeDocument/2006/relationships/worksheet" Target="worksheets/sheet29.xml"/><Relationship Id="rId32" Type="http://schemas.openxmlformats.org/officeDocument/2006/relationships/worksheet" Target="worksheets/sheet30.xml"/><Relationship Id="rId33" Type="http://schemas.openxmlformats.org/officeDocument/2006/relationships/worksheet" Target="worksheets/sheet31.xml"/><Relationship Id="rId34" Type="http://schemas.openxmlformats.org/officeDocument/2006/relationships/worksheet" Target="worksheets/sheet32.xml"/><Relationship Id="rId35" Type="http://schemas.openxmlformats.org/officeDocument/2006/relationships/worksheet" Target="worksheets/sheet33.xml"/><Relationship Id="rId36" Type="http://schemas.openxmlformats.org/officeDocument/2006/relationships/worksheet" Target="worksheets/sheet34.xml"/><Relationship Id="rId37" Type="http://schemas.openxmlformats.org/officeDocument/2006/relationships/worksheet" Target="worksheets/sheet35.xml"/><Relationship Id="rId38" Type="http://schemas.openxmlformats.org/officeDocument/2006/relationships/worksheet" Target="worksheets/sheet36.xml"/><Relationship Id="rId39" Type="http://schemas.openxmlformats.org/officeDocument/2006/relationships/worksheet" Target="worksheets/sheet37.xml"/><Relationship Id="rId40" Type="http://schemas.openxmlformats.org/officeDocument/2006/relationships/worksheet" Target="worksheets/sheet38.xml"/><Relationship Id="rId41" Type="http://schemas.openxmlformats.org/officeDocument/2006/relationships/worksheet" Target="worksheets/sheet39.xml"/><Relationship Id="rId42" Type="http://schemas.openxmlformats.org/officeDocument/2006/relationships/worksheet" Target="worksheets/sheet40.xml"/><Relationship Id="rId43" Type="http://schemas.openxmlformats.org/officeDocument/2006/relationships/worksheet" Target="worksheets/sheet41.xml"/><Relationship Id="rId44" Type="http://schemas.openxmlformats.org/officeDocument/2006/relationships/worksheet" Target="worksheets/sheet42.xml"/><Relationship Id="rId45" Type="http://schemas.openxmlformats.org/officeDocument/2006/relationships/worksheet" Target="worksheets/sheet43.xml"/><Relationship Id="rId46" Type="http://schemas.openxmlformats.org/officeDocument/2006/relationships/worksheet" Target="worksheets/sheet44.xml"/><Relationship Id="rId47" Type="http://schemas.openxmlformats.org/officeDocument/2006/relationships/worksheet" Target="worksheets/sheet45.xml"/><Relationship Id="rId48" Type="http://schemas.openxmlformats.org/officeDocument/2006/relationships/worksheet" Target="worksheets/sheet46.xml"/><Relationship Id="rId49" Type="http://schemas.openxmlformats.org/officeDocument/2006/relationships/worksheet" Target="worksheets/sheet47.xml"/><Relationship Id="rId50" Type="http://schemas.openxmlformats.org/officeDocument/2006/relationships/worksheet" Target="worksheets/sheet48.xml"/><Relationship Id="rId51" Type="http://schemas.openxmlformats.org/officeDocument/2006/relationships/worksheet" Target="worksheets/sheet49.xml"/><Relationship Id="rId52" Type="http://schemas.openxmlformats.org/officeDocument/2006/relationships/worksheet" Target="worksheets/sheet50.xml"/><Relationship Id="rId53" Type="http://schemas.openxmlformats.org/officeDocument/2006/relationships/worksheet" Target="worksheets/sheet51.xml"/><Relationship Id="rId54" Type="http://schemas.openxmlformats.org/officeDocument/2006/relationships/worksheet" Target="worksheets/sheet52.xml"/><Relationship Id="rId55" Type="http://schemas.openxmlformats.org/officeDocument/2006/relationships/worksheet" Target="worksheets/sheet53.xml"/><Relationship Id="rId56" Type="http://schemas.openxmlformats.org/officeDocument/2006/relationships/worksheet" Target="worksheets/sheet54.xml"/><Relationship Id="rId57" Type="http://schemas.openxmlformats.org/officeDocument/2006/relationships/worksheet" Target="worksheets/sheet55.xml"/><Relationship Id="rId58" Type="http://schemas.openxmlformats.org/officeDocument/2006/relationships/worksheet" Target="worksheets/sheet56.xml"/><Relationship Id="rId59" Type="http://schemas.openxmlformats.org/officeDocument/2006/relationships/worksheet" Target="worksheets/sheet57.xml"/><Relationship Id="rId60" Type="http://schemas.openxmlformats.org/officeDocument/2006/relationships/worksheet" Target="worksheets/sheet58.xml"/><Relationship Id="rId61" Type="http://schemas.openxmlformats.org/officeDocument/2006/relationships/sharedStrings" Target="sharedStrings.xml"/><Relationship Id="rId62" Type="http://schemas.openxmlformats.org/officeDocument/2006/relationships/customXml" Target="../customXml/item1.xml"/>
</Relationships>
</file>

<file path=xl/ctrlProps/ctrlProps7.xml><?xml version="1.0" encoding="utf-8"?>
<formControlPr xmlns="http://schemas.microsoft.com/office/spreadsheetml/2009/9/main" objectType="Button" lockText="1"/>
</file>

<file path=xl/ctrlProps/ctrlProps8.xml><?xml version="1.0" encoding="utf-8"?>
<formControlPr xmlns="http://schemas.microsoft.com/office/spreadsheetml/2009/9/main" objectType="Button" lockText="1"/>
</file>

<file path=xl/ctrlProps/ctrlProps9.xml><?xml version="1.0" encoding="utf-8"?>
<formControlPr xmlns="http://schemas.microsoft.com/office/spreadsheetml/2009/9/main" objectType="Button" lockText="1"/>
</file>

<file path=xl/ctrlProps/ctrlProps10.xml><?xml version="1.0" encoding="utf-8"?>
<formControlPr xmlns="http://schemas.microsoft.com/office/spreadsheetml/2009/9/main" objectType="Button" lockText="1"/>
</file>

<file path=xl/ctrlProps/ctrlProps15.xml><?xml version="1.0" encoding="utf-8"?>
<formControlPr xmlns="http://schemas.microsoft.com/office/spreadsheetml/2009/9/main" objectType="Button" lockText="1"/>
</file>

<file path=xl/ctrlProps/ctrlProps33.xml><?xml version="1.0" encoding="utf-8"?>
<formControlPr xmlns="http://schemas.microsoft.com/office/spreadsheetml/2009/9/main" objectType="Button" lockText="1"/>
</file>

<file path=xl/ctrlProps/ctrlProps57.xml><?xml version="1.0" encoding="utf-8"?>
<formControlPr xmlns="http://schemas.microsoft.com/office/spreadsheetml/2009/9/main" objectType="Button" lockText="1"/>
</file>

<file path=xl/ctrlProps/ctrlProps58.xml><?xml version="1.0" encoding="utf-8"?>
<formControlPr xmlns="http://schemas.microsoft.com/office/spreadsheetml/2009/9/main" objectType="Button" lockText="1"/>
</file>

<file path=xl/ctrlProps/ctrlProps59.xml><?xml version="1.0" encoding="utf-8"?>
<formControlPr xmlns="http://schemas.microsoft.com/office/spreadsheetml/2009/9/main" objectType="Button" lockText="1"/>
</file>

<file path=xl/ctrlProps/ctrlProps60.xml><?xml version="1.0" encoding="utf-8"?>
<formControlPr xmlns="http://schemas.microsoft.com/office/spreadsheetml/2009/9/main" objectType="Button" lockText="1"/>
</file>

<file path=xl/ctrlProps/ctrlProps67.xml><?xml version="1.0" encoding="utf-8"?>
<formControlPr xmlns="http://schemas.microsoft.com/office/spreadsheetml/2009/9/main" objectType="Button" lockText="1"/>
</file>

<file path=xl/drawings/_rels/drawing1.xml.rels><?xml version="1.0" encoding="UTF-8"?>
<Relationships xmlns="http://schemas.openxmlformats.org/package/2006/relationships"><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866880</xdr:colOff>
      <xdr:row>0</xdr:row>
      <xdr:rowOff>19080</xdr:rowOff>
    </xdr:from>
    <xdr:to>
      <xdr:col>12</xdr:col>
      <xdr:colOff>91800</xdr:colOff>
      <xdr:row>4</xdr:row>
      <xdr:rowOff>171000</xdr:rowOff>
    </xdr:to>
    <xdr:pic>
      <xdr:nvPicPr>
        <xdr:cNvPr id="0" name="Picture 2" descr="C:\Users\ADMIN\Downloads\bselogo (1).jpg"/>
        <xdr:cNvPicPr/>
      </xdr:nvPicPr>
      <xdr:blipFill>
        <a:blip r:embed="rId1"/>
        <a:stretch/>
      </xdr:blipFill>
      <xdr:spPr>
        <a:xfrm>
          <a:off x="7039080" y="19080"/>
          <a:ext cx="1842480" cy="914040"/>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132840</xdr:colOff>
      <xdr:row>3</xdr:row>
      <xdr:rowOff>119880</xdr:rowOff>
    </xdr:from>
    <xdr:to>
      <xdr:col>4</xdr:col>
      <xdr:colOff>888480</xdr:colOff>
      <xdr:row>3</xdr:row>
      <xdr:rowOff>348120</xdr:rowOff>
    </xdr:to>
    <xdr:sp macro="[0]!home">
      <xdr:nvSpPr>
        <xdr:cNvPr id="1" name="Rounded Rectangle 1"/>
        <xdr:cNvSpPr/>
      </xdr:nvSpPr>
      <xdr:spPr>
        <a:xfrm>
          <a:off x="535320" y="1198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970920</xdr:colOff>
      <xdr:row>3</xdr:row>
      <xdr:rowOff>111960</xdr:rowOff>
    </xdr:from>
    <xdr:to>
      <xdr:col>4</xdr:col>
      <xdr:colOff>1726560</xdr:colOff>
      <xdr:row>3</xdr:row>
      <xdr:rowOff>340200</xdr:rowOff>
    </xdr:to>
    <xdr:sp macro="[0]!'ValidateGeneralInfo 1'">
      <xdr:nvSpPr>
        <xdr:cNvPr id="2" name="Rounded Rectangle 2"/>
        <xdr:cNvSpPr/>
      </xdr:nvSpPr>
      <xdr:spPr>
        <a:xfrm>
          <a:off x="1373400" y="11196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104760</xdr:colOff>
      <xdr:row>6</xdr:row>
      <xdr:rowOff>65160</xdr:rowOff>
    </xdr:from>
    <xdr:to>
      <xdr:col>4</xdr:col>
      <xdr:colOff>580320</xdr:colOff>
      <xdr:row>6</xdr:row>
      <xdr:rowOff>320760</xdr:rowOff>
    </xdr:to>
    <xdr:sp macro="[0]!home">
      <xdr:nvSpPr>
        <xdr:cNvPr id="3" name="Rounded Rectangle 1"/>
        <xdr:cNvSpPr/>
      </xdr:nvSpPr>
      <xdr:spPr>
        <a:xfrm>
          <a:off x="507240" y="65160"/>
          <a:ext cx="948600" cy="25560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657360</xdr:colOff>
      <xdr:row>6</xdr:row>
      <xdr:rowOff>66600</xdr:rowOff>
    </xdr:from>
    <xdr:to>
      <xdr:col>4</xdr:col>
      <xdr:colOff>1580400</xdr:colOff>
      <xdr:row>6</xdr:row>
      <xdr:rowOff>322200</xdr:rowOff>
    </xdr:to>
    <xdr:sp macro="[0]!'ValidateDeclaration 1'">
      <xdr:nvSpPr>
        <xdr:cNvPr id="4" name="Rounded Rectangle 2"/>
        <xdr:cNvSpPr/>
      </xdr:nvSpPr>
      <xdr:spPr>
        <a:xfrm>
          <a:off x="1532880" y="66600"/>
          <a:ext cx="923040" cy="25560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69480</xdr:colOff>
      <xdr:row>5</xdr:row>
      <xdr:rowOff>85680</xdr:rowOff>
    </xdr:from>
    <xdr:to>
      <xdr:col>5</xdr:col>
      <xdr:colOff>234720</xdr:colOff>
      <xdr:row>6</xdr:row>
      <xdr:rowOff>125280</xdr:rowOff>
    </xdr:to>
    <xdr:sp macro="[0]!home">
      <xdr:nvSpPr>
        <xdr:cNvPr id="5" name="Rounded Rectangle 1"/>
        <xdr:cNvSpPr/>
      </xdr:nvSpPr>
      <xdr:spPr>
        <a:xfrm>
          <a:off x="230760" y="85680"/>
          <a:ext cx="66888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16920</xdr:colOff>
      <xdr:row>6</xdr:row>
      <xdr:rowOff>53280</xdr:rowOff>
    </xdr:from>
    <xdr:to>
      <xdr:col>5</xdr:col>
      <xdr:colOff>939960</xdr:colOff>
      <xdr:row>7</xdr:row>
      <xdr:rowOff>155160</xdr:rowOff>
    </xdr:to>
    <xdr:sp macro="[0]!home">
      <xdr:nvSpPr>
        <xdr:cNvPr id="6" name="Rounded Rectangle 1"/>
        <xdr:cNvSpPr/>
      </xdr:nvSpPr>
      <xdr:spPr>
        <a:xfrm>
          <a:off x="641160" y="53280"/>
          <a:ext cx="923040" cy="29232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1028160</xdr:colOff>
      <xdr:row>6</xdr:row>
      <xdr:rowOff>53280</xdr:rowOff>
    </xdr:from>
    <xdr:to>
      <xdr:col>5</xdr:col>
      <xdr:colOff>1951200</xdr:colOff>
      <xdr:row>7</xdr:row>
      <xdr:rowOff>155160</xdr:rowOff>
    </xdr:to>
    <xdr:sp macro="[0]!'validateShareHolderPattern 1'">
      <xdr:nvSpPr>
        <xdr:cNvPr id="7" name="Rounded Rectangle 2"/>
        <xdr:cNvSpPr/>
      </xdr:nvSpPr>
      <xdr:spPr>
        <a:xfrm>
          <a:off x="1652400" y="53280"/>
          <a:ext cx="923040" cy="29232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twoCellAnchor editAs="twoCell">
    <xdr:from>
      <xdr:col>13</xdr:col>
      <xdr:colOff>284760</xdr:colOff>
      <xdr:row>79</xdr:row>
      <xdr:rowOff>249840</xdr:rowOff>
    </xdr:from>
    <xdr:to>
      <xdr:col>14</xdr:col>
      <xdr:colOff>1117800</xdr:colOff>
      <xdr:row>80</xdr:row>
      <xdr:rowOff>143280</xdr:rowOff>
    </xdr:to>
    <xdr:sp macro="[0]!opentextblock">
      <xdr:nvSpPr>
        <xdr:cNvPr id="8" name="Rounded Rectangle 4"/>
        <xdr:cNvSpPr/>
      </xdr:nvSpPr>
      <xdr:spPr>
        <a:xfrm>
          <a:off x="12950640" y="23357520"/>
          <a:ext cx="2292840" cy="331560"/>
        </a:xfrm>
        <a:prstGeom prst="roundRect">
          <a:avLst>
            <a:gd name="adj" fmla="val 16667"/>
          </a:avLst>
        </a:prstGeom>
        <a:solidFill>
          <a:srgbClr val="9b2d2a"/>
        </a:solidFill>
        <a:ln w="12700">
          <a:solidFill>
            <a:srgbClr val="43729d"/>
          </a:solidFill>
          <a:miter/>
        </a:ln>
      </xdr:spPr>
      <xdr:style>
        <a:lnRef idx="2">
          <a:schemeClr val="accent1">
            <a:shade val="50000"/>
          </a:schemeClr>
        </a:lnRef>
        <a:fillRef idx="1">
          <a:schemeClr val="accent1"/>
        </a:fillRef>
        <a:effectRef idx="0">
          <a:schemeClr val="accent1"/>
        </a:effectRef>
        <a:fontRef idx="minor"/>
      </xdr:style>
      <xdr:txBody>
        <a:bodyPr vertOverflow="clip" lIns="90000" rIns="90000" tIns="45000" bIns="45000" anchor="ctr">
          <a:noAutofit/>
        </a:bodyPr>
        <a:p>
          <a:pPr algn="ctr">
            <a:lnSpc>
              <a:spcPct val="100000"/>
            </a:lnSpc>
          </a:pPr>
          <a:r>
            <a:rPr b="1" lang="en-US" sz="1200" strike="noStrike" u="none">
              <a:solidFill>
                <a:schemeClr val="lt1"/>
              </a:solidFill>
              <a:effectLst/>
              <a:uFillTx/>
              <a:latin typeface="Calibri"/>
            </a:rPr>
            <a:t>Add Notes</a:t>
          </a:r>
          <a:endParaRPr b="0" lang="en-IN" sz="1200" strike="noStrike" u="none">
            <a:effectLst/>
            <a:uFillTx/>
            <a:latin typeface="Times New Roman"/>
          </a:endParaRPr>
        </a:p>
      </xdr:txBody>
    </xdr:sp>
    <xdr:clientData/>
  </xdr:twoCellAnchor>
  <xdr:twoCellAnchor editAs="twoCell">
    <xdr:from>
      <xdr:col>13</xdr:col>
      <xdr:colOff>284760</xdr:colOff>
      <xdr:row>80</xdr:row>
      <xdr:rowOff>249840</xdr:rowOff>
    </xdr:from>
    <xdr:to>
      <xdr:col>14</xdr:col>
      <xdr:colOff>1117800</xdr:colOff>
      <xdr:row>81</xdr:row>
      <xdr:rowOff>143280</xdr:rowOff>
    </xdr:to>
    <xdr:sp macro="[0]!opentextblock">
      <xdr:nvSpPr>
        <xdr:cNvPr id="9" name="Rounded Rectangle 5"/>
        <xdr:cNvSpPr/>
      </xdr:nvSpPr>
      <xdr:spPr>
        <a:xfrm>
          <a:off x="12950640" y="23795640"/>
          <a:ext cx="2292840" cy="331560"/>
        </a:xfrm>
        <a:prstGeom prst="roundRect">
          <a:avLst>
            <a:gd name="adj" fmla="val 16667"/>
          </a:avLst>
        </a:prstGeom>
        <a:solidFill>
          <a:srgbClr val="9b2d2a"/>
        </a:solidFill>
        <a:ln w="12700">
          <a:solidFill>
            <a:srgbClr val="43729d"/>
          </a:solidFill>
          <a:miter/>
        </a:ln>
      </xdr:spPr>
      <xdr:style>
        <a:lnRef idx="2">
          <a:schemeClr val="accent1">
            <a:shade val="50000"/>
          </a:schemeClr>
        </a:lnRef>
        <a:fillRef idx="1">
          <a:schemeClr val="accent1"/>
        </a:fillRef>
        <a:effectRef idx="0">
          <a:schemeClr val="accent1"/>
        </a:effectRef>
        <a:fontRef idx="minor"/>
      </xdr:style>
      <xdr:txBody>
        <a:bodyPr vertOverflow="clip" lIns="90000" rIns="90000" tIns="45000" bIns="45000" anchor="ctr">
          <a:noAutofit/>
        </a:bodyPr>
        <a:p>
          <a:pPr algn="ctr">
            <a:lnSpc>
              <a:spcPct val="100000"/>
            </a:lnSpc>
          </a:pPr>
          <a:r>
            <a:rPr b="1" lang="en-US" sz="1200" strike="noStrike" u="none">
              <a:solidFill>
                <a:schemeClr val="lt1"/>
              </a:solidFill>
              <a:effectLst/>
              <a:uFillTx/>
              <a:latin typeface="Calibri"/>
            </a:rPr>
            <a:t>Add Notes</a:t>
          </a:r>
          <a:endParaRPr b="0" lang="en-IN" sz="1200" strike="noStrike" u="none">
            <a:effectLst/>
            <a:uFillTx/>
            <a:latin typeface="Times New Roman"/>
          </a:endParaRPr>
        </a:p>
      </xdr:txBody>
    </xdr:sp>
    <xdr:clientData/>
  </xdr:twoCellAnchor>
  <xdr:twoCellAnchor editAs="twoCell">
    <xdr:from>
      <xdr:col>13</xdr:col>
      <xdr:colOff>284760</xdr:colOff>
      <xdr:row>81</xdr:row>
      <xdr:rowOff>249840</xdr:rowOff>
    </xdr:from>
    <xdr:to>
      <xdr:col>14</xdr:col>
      <xdr:colOff>1117800</xdr:colOff>
      <xdr:row>82</xdr:row>
      <xdr:rowOff>143280</xdr:rowOff>
    </xdr:to>
    <xdr:sp macro="[0]!opentextblock">
      <xdr:nvSpPr>
        <xdr:cNvPr id="10" name="Rounded Rectangle 6"/>
        <xdr:cNvSpPr/>
      </xdr:nvSpPr>
      <xdr:spPr>
        <a:xfrm>
          <a:off x="12950640" y="24233760"/>
          <a:ext cx="2292840" cy="331560"/>
        </a:xfrm>
        <a:prstGeom prst="roundRect">
          <a:avLst>
            <a:gd name="adj" fmla="val 16667"/>
          </a:avLst>
        </a:prstGeom>
        <a:solidFill>
          <a:srgbClr val="9b2d2a"/>
        </a:solidFill>
        <a:ln w="12700">
          <a:solidFill>
            <a:srgbClr val="43729d"/>
          </a:solidFill>
          <a:miter/>
        </a:ln>
      </xdr:spPr>
      <xdr:style>
        <a:lnRef idx="2">
          <a:schemeClr val="accent1">
            <a:shade val="50000"/>
          </a:schemeClr>
        </a:lnRef>
        <a:fillRef idx="1">
          <a:schemeClr val="accent1"/>
        </a:fillRef>
        <a:effectRef idx="0">
          <a:schemeClr val="accent1"/>
        </a:effectRef>
        <a:fontRef idx="minor"/>
      </xdr:style>
      <xdr:txBody>
        <a:bodyPr vertOverflow="clip" lIns="90000" rIns="90000" tIns="45000" bIns="45000" anchor="ctr">
          <a:noAutofit/>
        </a:bodyPr>
        <a:p>
          <a:pPr algn="ctr">
            <a:lnSpc>
              <a:spcPct val="100000"/>
            </a:lnSpc>
          </a:pPr>
          <a:r>
            <a:rPr b="1" lang="en-US" sz="1200" strike="noStrike" u="none">
              <a:solidFill>
                <a:schemeClr val="lt1"/>
              </a:solidFill>
              <a:effectLst/>
              <a:uFillTx/>
              <a:latin typeface="Calibri"/>
            </a:rPr>
            <a:t>Add Notes</a:t>
          </a:r>
          <a:endParaRPr b="0" lang="en-IN" sz="1200" strike="noStrike" u="none">
            <a:effectLst/>
            <a:uFillTx/>
            <a:latin typeface="Times New Roman"/>
          </a:endParaRPr>
        </a:p>
      </xdr:txBody>
    </xdr:sp>
    <xdr:clientData/>
  </xdr:twoCellAnchor>
  <xdr:twoCellAnchor editAs="twoCell">
    <xdr:from>
      <xdr:col>13</xdr:col>
      <xdr:colOff>284760</xdr:colOff>
      <xdr:row>82</xdr:row>
      <xdr:rowOff>249840</xdr:rowOff>
    </xdr:from>
    <xdr:to>
      <xdr:col>14</xdr:col>
      <xdr:colOff>1117800</xdr:colOff>
      <xdr:row>83</xdr:row>
      <xdr:rowOff>143280</xdr:rowOff>
    </xdr:to>
    <xdr:sp macro="[0]!opentextblock">
      <xdr:nvSpPr>
        <xdr:cNvPr id="11" name="Rounded Rectangle 7"/>
        <xdr:cNvSpPr/>
      </xdr:nvSpPr>
      <xdr:spPr>
        <a:xfrm>
          <a:off x="12950640" y="24671880"/>
          <a:ext cx="2292840" cy="331560"/>
        </a:xfrm>
        <a:prstGeom prst="roundRect">
          <a:avLst>
            <a:gd name="adj" fmla="val 16667"/>
          </a:avLst>
        </a:prstGeom>
        <a:solidFill>
          <a:srgbClr val="9b2d2a"/>
        </a:solidFill>
        <a:ln w="12700">
          <a:solidFill>
            <a:srgbClr val="43729d"/>
          </a:solidFill>
          <a:miter/>
        </a:ln>
      </xdr:spPr>
      <xdr:style>
        <a:lnRef idx="2">
          <a:schemeClr val="accent1">
            <a:shade val="50000"/>
          </a:schemeClr>
        </a:lnRef>
        <a:fillRef idx="1">
          <a:schemeClr val="accent1"/>
        </a:fillRef>
        <a:effectRef idx="0">
          <a:schemeClr val="accent1"/>
        </a:effectRef>
        <a:fontRef idx="minor"/>
      </xdr:style>
      <xdr:txBody>
        <a:bodyPr vertOverflow="clip" lIns="90000" rIns="90000" tIns="45000" bIns="45000" anchor="ctr">
          <a:noAutofit/>
        </a:bodyPr>
        <a:p>
          <a:pPr algn="ctr">
            <a:lnSpc>
              <a:spcPct val="100000"/>
            </a:lnSpc>
          </a:pPr>
          <a:r>
            <a:rPr b="1" lang="en-US" sz="1200" strike="noStrike" u="none">
              <a:solidFill>
                <a:schemeClr val="lt1"/>
              </a:solidFill>
              <a:effectLst/>
              <a:uFillTx/>
              <a:latin typeface="Calibri"/>
            </a:rPr>
            <a:t>Add Notes</a:t>
          </a:r>
          <a:endParaRPr b="0" lang="en-IN" sz="1200" strike="noStrike" u="none">
            <a:effectLst/>
            <a:uFillTx/>
            <a:latin typeface="Times New Roman"/>
          </a:endParaRPr>
        </a:p>
      </xdr:txBody>
    </xdr:sp>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10440</xdr:colOff>
      <xdr:row>13</xdr:row>
      <xdr:rowOff>57240</xdr:rowOff>
    </xdr:from>
    <xdr:to>
      <xdr:col>5</xdr:col>
      <xdr:colOff>622080</xdr:colOff>
      <xdr:row>13</xdr:row>
      <xdr:rowOff>265320</xdr:rowOff>
    </xdr:to>
    <xdr:sp macro="[0]!Add_Rows">
      <xdr:nvSpPr>
        <xdr:cNvPr id="12" name="Rounded Rectangle 1"/>
        <xdr:cNvSpPr/>
      </xdr:nvSpPr>
      <xdr:spPr>
        <a:xfrm>
          <a:off x="785880" y="2419560"/>
          <a:ext cx="611640" cy="2080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715680</xdr:colOff>
      <xdr:row>13</xdr:row>
      <xdr:rowOff>60480</xdr:rowOff>
    </xdr:from>
    <xdr:to>
      <xdr:col>5</xdr:col>
      <xdr:colOff>1327320</xdr:colOff>
      <xdr:row>13</xdr:row>
      <xdr:rowOff>268560</xdr:rowOff>
    </xdr:to>
    <xdr:sp macro="[0]!'Del_Form 1'">
      <xdr:nvSpPr>
        <xdr:cNvPr id="13" name="Rounded Rectangle 2"/>
        <xdr:cNvSpPr/>
      </xdr:nvSpPr>
      <xdr:spPr>
        <a:xfrm>
          <a:off x="1491120" y="2422800"/>
          <a:ext cx="611640" cy="2080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18000</xdr:colOff>
      <xdr:row>6</xdr:row>
      <xdr:rowOff>84600</xdr:rowOff>
    </xdr:from>
    <xdr:to>
      <xdr:col>5</xdr:col>
      <xdr:colOff>773640</xdr:colOff>
      <xdr:row>7</xdr:row>
      <xdr:rowOff>124200</xdr:rowOff>
    </xdr:to>
    <xdr:sp macro="[0]!home">
      <xdr:nvSpPr>
        <xdr:cNvPr id="14" name="Rounded Rectangle 4"/>
        <xdr:cNvSpPr/>
      </xdr:nvSpPr>
      <xdr:spPr>
        <a:xfrm>
          <a:off x="793440" y="846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853920</xdr:colOff>
      <xdr:row>6</xdr:row>
      <xdr:rowOff>87480</xdr:rowOff>
    </xdr:from>
    <xdr:to>
      <xdr:col>5</xdr:col>
      <xdr:colOff>1609560</xdr:colOff>
      <xdr:row>7</xdr:row>
      <xdr:rowOff>127080</xdr:rowOff>
    </xdr:to>
    <xdr:sp macro="[0]!'ValidatePPG 1'">
      <xdr:nvSpPr>
        <xdr:cNvPr id="15" name="Rounded Rectangle 5"/>
        <xdr:cNvSpPr/>
      </xdr:nvSpPr>
      <xdr:spPr>
        <a:xfrm>
          <a:off x="1629360" y="874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33</xdr:col>
          <xdr:colOff>53280</xdr:colOff>
          <xdr:row>14</xdr:row>
          <xdr:rowOff>53280</xdr:rowOff>
        </xdr:from>
        <xdr:to>
          <xdr:col>34</xdr:col>
          <xdr:colOff>-408240</xdr:colOff>
          <xdr:row>15</xdr:row>
          <xdr:rowOff>-100800</xdr:rowOff>
        </xdr:to>
        <xdr:sp>
          <xdr:nvSpPr>
            <xdr:cNvPr id="1001" name="Button 1"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33</xdr:col>
          <xdr:colOff>53280</xdr:colOff>
          <xdr:row>15</xdr:row>
          <xdr:rowOff>53280</xdr:rowOff>
        </xdr:from>
        <xdr:to>
          <xdr:col>34</xdr:col>
          <xdr:colOff>-408240</xdr:colOff>
          <xdr:row>16</xdr:row>
          <xdr:rowOff>-100800</xdr:rowOff>
        </xdr:to>
        <xdr:sp>
          <xdr:nvSpPr>
            <xdr:cNvPr id="1002" name="Button 2"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33</xdr:col>
          <xdr:colOff>53280</xdr:colOff>
          <xdr:row>16</xdr:row>
          <xdr:rowOff>53280</xdr:rowOff>
        </xdr:from>
        <xdr:to>
          <xdr:col>34</xdr:col>
          <xdr:colOff>-408240</xdr:colOff>
          <xdr:row>17</xdr:row>
          <xdr:rowOff>-100800</xdr:rowOff>
        </xdr:to>
        <xdr:sp>
          <xdr:nvSpPr>
            <xdr:cNvPr id="1003" name="Button 3"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33</xdr:col>
          <xdr:colOff>53280</xdr:colOff>
          <xdr:row>17</xdr:row>
          <xdr:rowOff>53280</xdr:rowOff>
        </xdr:from>
        <xdr:to>
          <xdr:col>34</xdr:col>
          <xdr:colOff>-408240</xdr:colOff>
          <xdr:row>18</xdr:row>
          <xdr:rowOff>-100800</xdr:rowOff>
        </xdr:to>
        <xdr:sp>
          <xdr:nvSpPr>
            <xdr:cNvPr id="1004" name="Button 4"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xdr:wsDr>
</file>

<file path=xl/drawings/drawing1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85680</xdr:colOff>
      <xdr:row>13</xdr:row>
      <xdr:rowOff>56160</xdr:rowOff>
    </xdr:from>
    <xdr:to>
      <xdr:col>6</xdr:col>
      <xdr:colOff>77400</xdr:colOff>
      <xdr:row>13</xdr:row>
      <xdr:rowOff>284400</xdr:rowOff>
    </xdr:to>
    <xdr:sp macro="[0]!Add_Rows">
      <xdr:nvSpPr>
        <xdr:cNvPr id="16" name="Rounded Rectangle 1"/>
        <xdr:cNvSpPr/>
      </xdr:nvSpPr>
      <xdr:spPr>
        <a:xfrm>
          <a:off x="730080" y="1970640"/>
          <a:ext cx="978480" cy="2282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GB"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6</xdr:col>
      <xdr:colOff>133200</xdr:colOff>
      <xdr:row>13</xdr:row>
      <xdr:rowOff>56160</xdr:rowOff>
    </xdr:from>
    <xdr:to>
      <xdr:col>7</xdr:col>
      <xdr:colOff>8640</xdr:colOff>
      <xdr:row>13</xdr:row>
      <xdr:rowOff>284400</xdr:rowOff>
    </xdr:to>
    <xdr:sp macro="[0]!'Del_Form 1'">
      <xdr:nvSpPr>
        <xdr:cNvPr id="17" name="Rounded Rectangle 2"/>
        <xdr:cNvSpPr/>
      </xdr:nvSpPr>
      <xdr:spPr>
        <a:xfrm>
          <a:off x="1764360" y="1970640"/>
          <a:ext cx="983160" cy="2282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GB"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64440</xdr:colOff>
      <xdr:row>6</xdr:row>
      <xdr:rowOff>94320</xdr:rowOff>
    </xdr:from>
    <xdr:to>
      <xdr:col>6</xdr:col>
      <xdr:colOff>56160</xdr:colOff>
      <xdr:row>7</xdr:row>
      <xdr:rowOff>132120</xdr:rowOff>
    </xdr:to>
    <xdr:sp macro="[0]!home">
      <xdr:nvSpPr>
        <xdr:cNvPr id="18" name="Rounded Rectangle 3"/>
        <xdr:cNvSpPr/>
      </xdr:nvSpPr>
      <xdr:spPr>
        <a:xfrm>
          <a:off x="708840" y="94320"/>
          <a:ext cx="978480" cy="228240"/>
        </a:xfrm>
        <a:prstGeom prst="roundRect">
          <a:avLst>
            <a:gd name="adj" fmla="val 16667"/>
          </a:avLst>
        </a:prstGeom>
        <a:gradFill rotWithShape="0">
          <a:gsLst>
            <a:gs pos="0">
              <a:srgbClr val="71a6da"/>
            </a:gs>
            <a:gs pos="50000">
              <a:srgbClr val="549ada"/>
            </a:gs>
            <a:gs pos="100000">
              <a:srgbClr val="448ac9"/>
            </a:gs>
          </a:gsLst>
          <a:lin ang="5400000"/>
        </a:gradFill>
        <a:ln w="6350">
          <a:solidFill>
            <a:srgbClr val="5b9bd5"/>
          </a:solidFill>
          <a:miter/>
        </a:ln>
      </xdr:spPr>
      <xdr:style>
        <a:lnRef idx="1">
          <a:schemeClr val="accent1"/>
        </a:lnRef>
        <a:fillRef idx="3">
          <a:schemeClr val="accent1"/>
        </a:fillRef>
        <a:effectRef idx="2">
          <a:schemeClr val="accent1"/>
        </a:effectRef>
        <a:fontRef idx="minor"/>
      </xdr:style>
      <xdr:txBody>
        <a:bodyPr horzOverflow="clip" vertOverflow="clip" lIns="90000" rIns="90000" tIns="45000" bIns="45000" anchor="ctr">
          <a:noAutofit/>
        </a:bodyPr>
        <a:p>
          <a:pPr algn="ctr">
            <a:lnSpc>
              <a:spcPct val="100000"/>
            </a:lnSpc>
          </a:pPr>
          <a:r>
            <a:rPr b="0" lang="en-GB" sz="1100" strike="noStrike" u="none">
              <a:solidFill>
                <a:schemeClr val="lt1"/>
              </a:solidFill>
              <a:effectLst/>
              <a:uFillTx/>
              <a:latin typeface="Calibri"/>
            </a:rPr>
            <a:t>Home</a:t>
          </a:r>
          <a:endParaRPr b="0" lang="en-IN" sz="1100" strike="noStrike" u="none">
            <a:effectLst/>
            <a:uFillTx/>
            <a:latin typeface="Times New Roman"/>
          </a:endParaRPr>
        </a:p>
      </xdr:txBody>
    </xdr:sp>
    <xdr:clientData/>
  </xdr:twoCellAnchor>
  <xdr:twoCellAnchor editAs="twoCell">
    <xdr:from>
      <xdr:col>6</xdr:col>
      <xdr:colOff>105840</xdr:colOff>
      <xdr:row>6</xdr:row>
      <xdr:rowOff>94320</xdr:rowOff>
    </xdr:from>
    <xdr:to>
      <xdr:col>6</xdr:col>
      <xdr:colOff>1028880</xdr:colOff>
      <xdr:row>7</xdr:row>
      <xdr:rowOff>132120</xdr:rowOff>
    </xdr:to>
    <xdr:sp macro="[0]!'ValidateSBO 1'">
      <xdr:nvSpPr>
        <xdr:cNvPr id="19" name="Rounded Rectangle 4"/>
        <xdr:cNvSpPr/>
      </xdr:nvSpPr>
      <xdr:spPr>
        <a:xfrm>
          <a:off x="1737000" y="94320"/>
          <a:ext cx="923040" cy="228240"/>
        </a:xfrm>
        <a:prstGeom prst="roundRect">
          <a:avLst>
            <a:gd name="adj" fmla="val 16667"/>
          </a:avLst>
        </a:prstGeom>
        <a:gradFill rotWithShape="0">
          <a:gsLst>
            <a:gs pos="0">
              <a:srgbClr val="71a6da"/>
            </a:gs>
            <a:gs pos="50000">
              <a:srgbClr val="549ada"/>
            </a:gs>
            <a:gs pos="100000">
              <a:srgbClr val="448ac9"/>
            </a:gs>
          </a:gsLst>
          <a:lin ang="5400000"/>
        </a:gradFill>
        <a:ln w="6350">
          <a:solidFill>
            <a:srgbClr val="5b9bd5"/>
          </a:solidFill>
          <a:miter/>
        </a:ln>
      </xdr:spPr>
      <xdr:style>
        <a:lnRef idx="1">
          <a:schemeClr val="accent1"/>
        </a:lnRef>
        <a:fillRef idx="3">
          <a:schemeClr val="accent1"/>
        </a:fillRef>
        <a:effectRef idx="2">
          <a:schemeClr val="accent1"/>
        </a:effectRef>
        <a:fontRef idx="minor"/>
      </xdr:style>
      <xdr:txBody>
        <a:bodyPr horzOverflow="clip" vertOverflow="clip" lIns="90000" rIns="90000" tIns="45000" bIns="45000" anchor="ctr">
          <a:noAutofit/>
        </a:bodyPr>
        <a:p>
          <a:pPr algn="ctr">
            <a:lnSpc>
              <a:spcPct val="100000"/>
            </a:lnSpc>
          </a:pPr>
          <a:r>
            <a:rPr b="0" lang="en-GB" sz="1100" strike="noStrike" u="none">
              <a:solidFill>
                <a:schemeClr val="lt1"/>
              </a:solidFill>
              <a:effectLst/>
              <a:uFillTx/>
              <a:latin typeface="Calibri"/>
            </a:rPr>
            <a:t>Validate</a:t>
          </a:r>
          <a:endParaRPr b="0" lang="en-IN" sz="1100" strike="noStrike" u="none">
            <a:effectLst/>
            <a:uFillTx/>
            <a:latin typeface="Times New Roman"/>
          </a:endParaRPr>
        </a:p>
      </xdr:txBody>
    </xdr:sp>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7920</xdr:colOff>
      <xdr:row>13</xdr:row>
      <xdr:rowOff>57240</xdr:rowOff>
    </xdr:from>
    <xdr:to>
      <xdr:col>5</xdr:col>
      <xdr:colOff>619560</xdr:colOff>
      <xdr:row>13</xdr:row>
      <xdr:rowOff>263880</xdr:rowOff>
    </xdr:to>
    <xdr:sp macro="[0]!Add_Rows">
      <xdr:nvSpPr>
        <xdr:cNvPr id="20" name="Rounded Rectangle 1"/>
        <xdr:cNvSpPr/>
      </xdr:nvSpPr>
      <xdr:spPr>
        <a:xfrm>
          <a:off x="78336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709560</xdr:colOff>
      <xdr:row>13</xdr:row>
      <xdr:rowOff>60480</xdr:rowOff>
    </xdr:from>
    <xdr:to>
      <xdr:col>5</xdr:col>
      <xdr:colOff>1321200</xdr:colOff>
      <xdr:row>13</xdr:row>
      <xdr:rowOff>267120</xdr:rowOff>
    </xdr:to>
    <xdr:sp macro="[0]!'Del_Form 1'">
      <xdr:nvSpPr>
        <xdr:cNvPr id="21" name="Rounded Rectangle 2"/>
        <xdr:cNvSpPr/>
      </xdr:nvSpPr>
      <xdr:spPr>
        <a:xfrm>
          <a:off x="148500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22320</xdr:colOff>
      <xdr:row>6</xdr:row>
      <xdr:rowOff>52560</xdr:rowOff>
    </xdr:from>
    <xdr:to>
      <xdr:col>5</xdr:col>
      <xdr:colOff>777960</xdr:colOff>
      <xdr:row>7</xdr:row>
      <xdr:rowOff>90360</xdr:rowOff>
    </xdr:to>
    <xdr:sp macro="[0]!home">
      <xdr:nvSpPr>
        <xdr:cNvPr id="22" name="Rounded Rectangle 4"/>
        <xdr:cNvSpPr/>
      </xdr:nvSpPr>
      <xdr:spPr>
        <a:xfrm>
          <a:off x="797760" y="5256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867240</xdr:colOff>
      <xdr:row>6</xdr:row>
      <xdr:rowOff>45000</xdr:rowOff>
    </xdr:from>
    <xdr:to>
      <xdr:col>5</xdr:col>
      <xdr:colOff>1622880</xdr:colOff>
      <xdr:row>7</xdr:row>
      <xdr:rowOff>82800</xdr:rowOff>
    </xdr:to>
    <xdr:sp macro="[0]!'ValidatePPG 1'">
      <xdr:nvSpPr>
        <xdr:cNvPr id="23" name="Rounded Rectangle 5"/>
        <xdr:cNvSpPr/>
      </xdr:nvSpPr>
      <xdr:spPr>
        <a:xfrm>
          <a:off x="1642680" y="450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263880</xdr:rowOff>
    </xdr:to>
    <xdr:sp macro="[0]!Add_Rows">
      <xdr:nvSpPr>
        <xdr:cNvPr id="24" name="Rounded Rectangle 1"/>
        <xdr:cNvSpPr/>
      </xdr:nvSpPr>
      <xdr:spPr>
        <a:xfrm>
          <a:off x="813600" y="25243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726120</xdr:colOff>
      <xdr:row>13</xdr:row>
      <xdr:rowOff>57240</xdr:rowOff>
    </xdr:from>
    <xdr:to>
      <xdr:col>5</xdr:col>
      <xdr:colOff>1335240</xdr:colOff>
      <xdr:row>13</xdr:row>
      <xdr:rowOff>267120</xdr:rowOff>
    </xdr:to>
    <xdr:sp macro="[0]!'Del_Form 1'">
      <xdr:nvSpPr>
        <xdr:cNvPr id="25" name="Rounded Rectangle 2"/>
        <xdr:cNvSpPr/>
      </xdr:nvSpPr>
      <xdr:spPr>
        <a:xfrm>
          <a:off x="1501560" y="2524320"/>
          <a:ext cx="609120" cy="209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57240</xdr:colOff>
      <xdr:row>6</xdr:row>
      <xdr:rowOff>74520</xdr:rowOff>
    </xdr:from>
    <xdr:to>
      <xdr:col>5</xdr:col>
      <xdr:colOff>812880</xdr:colOff>
      <xdr:row>7</xdr:row>
      <xdr:rowOff>112320</xdr:rowOff>
    </xdr:to>
    <xdr:sp macro="[0]!home">
      <xdr:nvSpPr>
        <xdr:cNvPr id="26" name="Rounded Rectangle 6"/>
        <xdr:cNvSpPr/>
      </xdr:nvSpPr>
      <xdr:spPr>
        <a:xfrm>
          <a:off x="832680" y="7452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905040</xdr:colOff>
      <xdr:row>6</xdr:row>
      <xdr:rowOff>66600</xdr:rowOff>
    </xdr:from>
    <xdr:to>
      <xdr:col>5</xdr:col>
      <xdr:colOff>1660680</xdr:colOff>
      <xdr:row>7</xdr:row>
      <xdr:rowOff>104400</xdr:rowOff>
    </xdr:to>
    <xdr:sp macro="[0]!'ValidatePPG 1'">
      <xdr:nvSpPr>
        <xdr:cNvPr id="27" name="Rounded Rectangle 7"/>
        <xdr:cNvSpPr/>
      </xdr:nvSpPr>
      <xdr:spPr>
        <a:xfrm>
          <a:off x="1680480" y="666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14.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116280</xdr:colOff>
      <xdr:row>13</xdr:row>
      <xdr:rowOff>59400</xdr:rowOff>
    </xdr:from>
    <xdr:to>
      <xdr:col>4</xdr:col>
      <xdr:colOff>736200</xdr:colOff>
      <xdr:row>13</xdr:row>
      <xdr:rowOff>260280</xdr:rowOff>
    </xdr:to>
    <xdr:sp macro="[0]!Add_Rows">
      <xdr:nvSpPr>
        <xdr:cNvPr id="28" name="Rounded Rectangle 5"/>
        <xdr:cNvSpPr/>
      </xdr:nvSpPr>
      <xdr:spPr>
        <a:xfrm>
          <a:off x="871200" y="2516760"/>
          <a:ext cx="619920" cy="200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861480</xdr:colOff>
      <xdr:row>13</xdr:row>
      <xdr:rowOff>63360</xdr:rowOff>
    </xdr:from>
    <xdr:to>
      <xdr:col>4</xdr:col>
      <xdr:colOff>1481400</xdr:colOff>
      <xdr:row>13</xdr:row>
      <xdr:rowOff>264240</xdr:rowOff>
    </xdr:to>
    <xdr:sp macro="[0]!'Del_Form 1'">
      <xdr:nvSpPr>
        <xdr:cNvPr id="29" name="Rounded Rectangle 6"/>
        <xdr:cNvSpPr/>
      </xdr:nvSpPr>
      <xdr:spPr>
        <a:xfrm>
          <a:off x="1616400" y="2520720"/>
          <a:ext cx="619920" cy="200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180000</xdr:colOff>
      <xdr:row>6</xdr:row>
      <xdr:rowOff>95400</xdr:rowOff>
    </xdr:from>
    <xdr:to>
      <xdr:col>4</xdr:col>
      <xdr:colOff>1000800</xdr:colOff>
      <xdr:row>7</xdr:row>
      <xdr:rowOff>122400</xdr:rowOff>
    </xdr:to>
    <xdr:sp macro="[0]!home">
      <xdr:nvSpPr>
        <xdr:cNvPr id="30" name="Rounded Rectangle 7"/>
        <xdr:cNvSpPr/>
      </xdr:nvSpPr>
      <xdr:spPr>
        <a:xfrm>
          <a:off x="934920" y="95400"/>
          <a:ext cx="820800" cy="217440"/>
        </a:xfrm>
        <a:prstGeom prst="roundRect">
          <a:avLst>
            <a:gd name="adj" fmla="val 16667"/>
          </a:avLst>
        </a:prstGeom>
        <a:solidFill>
          <a:srgbClr val="5b9bd5"/>
        </a:solidFill>
        <a:ln w="6350">
          <a:solidFill>
            <a:srgbClr val="5b9bd5"/>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Home</a:t>
          </a:r>
          <a:endParaRPr b="0" lang="en-IN" sz="1100" strike="noStrike" u="none">
            <a:effectLst/>
            <a:uFillTx/>
            <a:latin typeface="Times New Roman"/>
          </a:endParaRPr>
        </a:p>
      </xdr:txBody>
    </xdr:sp>
    <xdr:clientData/>
  </xdr:twoCellAnchor>
  <xdr:twoCellAnchor editAs="twoCell">
    <xdr:from>
      <xdr:col>4</xdr:col>
      <xdr:colOff>1126080</xdr:colOff>
      <xdr:row>6</xdr:row>
      <xdr:rowOff>99360</xdr:rowOff>
    </xdr:from>
    <xdr:to>
      <xdr:col>4</xdr:col>
      <xdr:colOff>1946880</xdr:colOff>
      <xdr:row>7</xdr:row>
      <xdr:rowOff>126360</xdr:rowOff>
    </xdr:to>
    <xdr:sp macro="[0]!'OtherIndFrn 1'">
      <xdr:nvSpPr>
        <xdr:cNvPr id="31" name="Rounded Rectangle 8"/>
        <xdr:cNvSpPr/>
      </xdr:nvSpPr>
      <xdr:spPr>
        <a:xfrm>
          <a:off x="1881000" y="99360"/>
          <a:ext cx="820800" cy="217440"/>
        </a:xfrm>
        <a:prstGeom prst="roundRect">
          <a:avLst>
            <a:gd name="adj" fmla="val 16667"/>
          </a:avLst>
        </a:prstGeom>
        <a:solidFill>
          <a:srgbClr val="5b9bd5"/>
        </a:solidFill>
        <a:ln w="6350">
          <a:solidFill>
            <a:srgbClr val="5b9bd5"/>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Validate</a:t>
          </a:r>
          <a:endParaRPr b="0" lang="en-IN" sz="1100" strike="noStrike" u="none">
            <a:effectLst/>
            <a:uFillTx/>
            <a:latin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35</xdr:col>
          <xdr:colOff>53280</xdr:colOff>
          <xdr:row>14</xdr:row>
          <xdr:rowOff>53280</xdr:rowOff>
        </xdr:from>
        <xdr:to>
          <xdr:col>36</xdr:col>
          <xdr:colOff>-408600</xdr:colOff>
          <xdr:row>15</xdr:row>
          <xdr:rowOff>-101160</xdr:rowOff>
        </xdr:to>
        <xdr:sp>
          <xdr:nvSpPr>
            <xdr:cNvPr id="1001" name="Button 1"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xdr:wsDr>
</file>

<file path=xl/drawings/drawing1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32" name="Rounded Rectangle 1"/>
        <xdr:cNvSpPr/>
      </xdr:nvSpPr>
      <xdr:spPr>
        <a:xfrm>
          <a:off x="813600" y="2629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726120</xdr:colOff>
      <xdr:row>13</xdr:row>
      <xdr:rowOff>57240</xdr:rowOff>
    </xdr:from>
    <xdr:to>
      <xdr:col>5</xdr:col>
      <xdr:colOff>1337760</xdr:colOff>
      <xdr:row>13</xdr:row>
      <xdr:rowOff>265680</xdr:rowOff>
    </xdr:to>
    <xdr:sp macro="[0]!'Del_Form 1'">
      <xdr:nvSpPr>
        <xdr:cNvPr id="33" name="Rounded Rectangle 2"/>
        <xdr:cNvSpPr/>
      </xdr:nvSpPr>
      <xdr:spPr>
        <a:xfrm>
          <a:off x="1501560" y="2629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83880</xdr:rowOff>
    </xdr:from>
    <xdr:to>
      <xdr:col>5</xdr:col>
      <xdr:colOff>784080</xdr:colOff>
      <xdr:row>7</xdr:row>
      <xdr:rowOff>121680</xdr:rowOff>
    </xdr:to>
    <xdr:sp macro="[0]!home">
      <xdr:nvSpPr>
        <xdr:cNvPr id="34" name="Rounded Rectangle 3"/>
        <xdr:cNvSpPr/>
      </xdr:nvSpPr>
      <xdr:spPr>
        <a:xfrm>
          <a:off x="803880" y="838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866880</xdr:colOff>
      <xdr:row>6</xdr:row>
      <xdr:rowOff>85680</xdr:rowOff>
    </xdr:from>
    <xdr:to>
      <xdr:col>5</xdr:col>
      <xdr:colOff>1622520</xdr:colOff>
      <xdr:row>7</xdr:row>
      <xdr:rowOff>123480</xdr:rowOff>
    </xdr:to>
    <xdr:sp macro="[0]!'ValidatePPG 1'">
      <xdr:nvSpPr>
        <xdr:cNvPr id="35" name="Rounded Rectangle 4"/>
        <xdr:cNvSpPr/>
      </xdr:nvSpPr>
      <xdr:spPr>
        <a:xfrm>
          <a:off x="1642320" y="856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17.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47520</xdr:colOff>
      <xdr:row>13</xdr:row>
      <xdr:rowOff>57240</xdr:rowOff>
    </xdr:from>
    <xdr:to>
      <xdr:col>5</xdr:col>
      <xdr:colOff>659160</xdr:colOff>
      <xdr:row>13</xdr:row>
      <xdr:rowOff>265680</xdr:rowOff>
    </xdr:to>
    <xdr:sp macro="[0]!Add_Rows">
      <xdr:nvSpPr>
        <xdr:cNvPr id="36" name="Rounded Rectangle 1"/>
        <xdr:cNvSpPr/>
      </xdr:nvSpPr>
      <xdr:spPr>
        <a:xfrm>
          <a:off x="822960" y="247644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735480</xdr:colOff>
      <xdr:row>13</xdr:row>
      <xdr:rowOff>57240</xdr:rowOff>
    </xdr:from>
    <xdr:to>
      <xdr:col>5</xdr:col>
      <xdr:colOff>1347120</xdr:colOff>
      <xdr:row>13</xdr:row>
      <xdr:rowOff>265680</xdr:rowOff>
    </xdr:to>
    <xdr:sp macro="[0]!'Del_Form 1'">
      <xdr:nvSpPr>
        <xdr:cNvPr id="37" name="Rounded Rectangle 2"/>
        <xdr:cNvSpPr/>
      </xdr:nvSpPr>
      <xdr:spPr>
        <a:xfrm>
          <a:off x="1510920" y="247644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83880</xdr:rowOff>
    </xdr:from>
    <xdr:to>
      <xdr:col>5</xdr:col>
      <xdr:colOff>784080</xdr:colOff>
      <xdr:row>7</xdr:row>
      <xdr:rowOff>121680</xdr:rowOff>
    </xdr:to>
    <xdr:sp macro="[0]!home">
      <xdr:nvSpPr>
        <xdr:cNvPr id="38" name="Rounded Rectangle 3"/>
        <xdr:cNvSpPr/>
      </xdr:nvSpPr>
      <xdr:spPr>
        <a:xfrm>
          <a:off x="803880" y="838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123480</xdr:rowOff>
    </xdr:to>
    <xdr:sp macro="[0]!'ValidatePPG 1'">
      <xdr:nvSpPr>
        <xdr:cNvPr id="39" name="Rounded Rectangle 4"/>
        <xdr:cNvSpPr/>
      </xdr:nvSpPr>
      <xdr:spPr>
        <a:xfrm>
          <a:off x="1661400" y="856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18.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57240</xdr:rowOff>
    </xdr:from>
    <xdr:to>
      <xdr:col>5</xdr:col>
      <xdr:colOff>640080</xdr:colOff>
      <xdr:row>13</xdr:row>
      <xdr:rowOff>265680</xdr:rowOff>
    </xdr:to>
    <xdr:sp macro="[0]!Add_Rows">
      <xdr:nvSpPr>
        <xdr:cNvPr id="40" name="Rounded Rectangle 1"/>
        <xdr:cNvSpPr/>
      </xdr:nvSpPr>
      <xdr:spPr>
        <a:xfrm>
          <a:off x="803880" y="2486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744840</xdr:colOff>
      <xdr:row>13</xdr:row>
      <xdr:rowOff>57240</xdr:rowOff>
    </xdr:from>
    <xdr:to>
      <xdr:col>5</xdr:col>
      <xdr:colOff>1356480</xdr:colOff>
      <xdr:row>13</xdr:row>
      <xdr:rowOff>265680</xdr:rowOff>
    </xdr:to>
    <xdr:sp macro="[0]!'Del_Form 1'">
      <xdr:nvSpPr>
        <xdr:cNvPr id="41" name="Rounded Rectangle 2"/>
        <xdr:cNvSpPr/>
      </xdr:nvSpPr>
      <xdr:spPr>
        <a:xfrm>
          <a:off x="1520280" y="2486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93600</xdr:rowOff>
    </xdr:from>
    <xdr:to>
      <xdr:col>5</xdr:col>
      <xdr:colOff>784080</xdr:colOff>
      <xdr:row>7</xdr:row>
      <xdr:rowOff>131400</xdr:rowOff>
    </xdr:to>
    <xdr:sp macro="[0]!home">
      <xdr:nvSpPr>
        <xdr:cNvPr id="42" name="Rounded Rectangle 3"/>
        <xdr:cNvSpPr/>
      </xdr:nvSpPr>
      <xdr:spPr>
        <a:xfrm>
          <a:off x="803880" y="936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123480</xdr:rowOff>
    </xdr:to>
    <xdr:sp macro="[0]!'ValidatePPG 1'">
      <xdr:nvSpPr>
        <xdr:cNvPr id="43" name="Rounded Rectangle 4"/>
        <xdr:cNvSpPr/>
      </xdr:nvSpPr>
      <xdr:spPr>
        <a:xfrm>
          <a:off x="1661400" y="856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19.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19080</xdr:colOff>
      <xdr:row>13</xdr:row>
      <xdr:rowOff>57240</xdr:rowOff>
    </xdr:from>
    <xdr:to>
      <xdr:col>5</xdr:col>
      <xdr:colOff>630720</xdr:colOff>
      <xdr:row>13</xdr:row>
      <xdr:rowOff>265680</xdr:rowOff>
    </xdr:to>
    <xdr:sp macro="[0]!Add_Rows">
      <xdr:nvSpPr>
        <xdr:cNvPr id="44" name="Rounded Rectangle 1"/>
        <xdr:cNvSpPr/>
      </xdr:nvSpPr>
      <xdr:spPr>
        <a:xfrm>
          <a:off x="794520" y="2486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45" name="Rounded Rectangle 2"/>
        <xdr:cNvSpPr/>
      </xdr:nvSpPr>
      <xdr:spPr>
        <a:xfrm>
          <a:off x="1491840" y="2486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93600</xdr:rowOff>
    </xdr:from>
    <xdr:to>
      <xdr:col>5</xdr:col>
      <xdr:colOff>784080</xdr:colOff>
      <xdr:row>7</xdr:row>
      <xdr:rowOff>131400</xdr:rowOff>
    </xdr:to>
    <xdr:sp macro="[0]!home">
      <xdr:nvSpPr>
        <xdr:cNvPr id="46" name="Rounded Rectangle 3"/>
        <xdr:cNvSpPr/>
      </xdr:nvSpPr>
      <xdr:spPr>
        <a:xfrm>
          <a:off x="803880" y="936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876240</xdr:colOff>
      <xdr:row>6</xdr:row>
      <xdr:rowOff>85680</xdr:rowOff>
    </xdr:from>
    <xdr:to>
      <xdr:col>5</xdr:col>
      <xdr:colOff>1631880</xdr:colOff>
      <xdr:row>7</xdr:row>
      <xdr:rowOff>123480</xdr:rowOff>
    </xdr:to>
    <xdr:sp macro="[0]!'ValidatePPG 1'">
      <xdr:nvSpPr>
        <xdr:cNvPr id="47" name="Rounded Rectangle 4"/>
        <xdr:cNvSpPr/>
      </xdr:nvSpPr>
      <xdr:spPr>
        <a:xfrm>
          <a:off x="1651680" y="856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0.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282600</xdr:colOff>
      <xdr:row>13</xdr:row>
      <xdr:rowOff>57240</xdr:rowOff>
    </xdr:from>
    <xdr:to>
      <xdr:col>4</xdr:col>
      <xdr:colOff>894240</xdr:colOff>
      <xdr:row>13</xdr:row>
      <xdr:rowOff>263880</xdr:rowOff>
    </xdr:to>
    <xdr:sp macro="[0]!Add_Rows">
      <xdr:nvSpPr>
        <xdr:cNvPr id="48" name="Rounded Rectangle 1"/>
        <xdr:cNvSpPr/>
      </xdr:nvSpPr>
      <xdr:spPr>
        <a:xfrm>
          <a:off x="1128600" y="24955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999000</xdr:colOff>
      <xdr:row>13</xdr:row>
      <xdr:rowOff>60480</xdr:rowOff>
    </xdr:from>
    <xdr:to>
      <xdr:col>4</xdr:col>
      <xdr:colOff>1610640</xdr:colOff>
      <xdr:row>13</xdr:row>
      <xdr:rowOff>267120</xdr:rowOff>
    </xdr:to>
    <xdr:sp macro="[0]!'Del_Form 1'">
      <xdr:nvSpPr>
        <xdr:cNvPr id="49" name="Rounded Rectangle 2"/>
        <xdr:cNvSpPr/>
      </xdr:nvSpPr>
      <xdr:spPr>
        <a:xfrm>
          <a:off x="1845000" y="24987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187200</xdr:colOff>
      <xdr:row>6</xdr:row>
      <xdr:rowOff>76320</xdr:rowOff>
    </xdr:from>
    <xdr:to>
      <xdr:col>4</xdr:col>
      <xdr:colOff>942840</xdr:colOff>
      <xdr:row>7</xdr:row>
      <xdr:rowOff>115920</xdr:rowOff>
    </xdr:to>
    <xdr:sp macro="[0]!home">
      <xdr:nvSpPr>
        <xdr:cNvPr id="50" name="Rounded Rectangle 3"/>
        <xdr:cNvSpPr/>
      </xdr:nvSpPr>
      <xdr:spPr>
        <a:xfrm>
          <a:off x="1033200" y="76320"/>
          <a:ext cx="755640" cy="26820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1035000</xdr:colOff>
      <xdr:row>6</xdr:row>
      <xdr:rowOff>76320</xdr:rowOff>
    </xdr:from>
    <xdr:to>
      <xdr:col>4</xdr:col>
      <xdr:colOff>1790640</xdr:colOff>
      <xdr:row>7</xdr:row>
      <xdr:rowOff>115920</xdr:rowOff>
    </xdr:to>
    <xdr:sp macro="[0]!'OtherIndFrn 1'">
      <xdr:nvSpPr>
        <xdr:cNvPr id="51" name="Rounded Rectangle 4"/>
        <xdr:cNvSpPr/>
      </xdr:nvSpPr>
      <xdr:spPr>
        <a:xfrm>
          <a:off x="1881000" y="76320"/>
          <a:ext cx="755640" cy="26820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47520</xdr:colOff>
      <xdr:row>13</xdr:row>
      <xdr:rowOff>57240</xdr:rowOff>
    </xdr:from>
    <xdr:to>
      <xdr:col>5</xdr:col>
      <xdr:colOff>659160</xdr:colOff>
      <xdr:row>13</xdr:row>
      <xdr:rowOff>263880</xdr:rowOff>
    </xdr:to>
    <xdr:sp macro="[0]!Add_Rows">
      <xdr:nvSpPr>
        <xdr:cNvPr id="52" name="Rounded Rectangle 1"/>
        <xdr:cNvSpPr/>
      </xdr:nvSpPr>
      <xdr:spPr>
        <a:xfrm>
          <a:off x="82296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754560</xdr:colOff>
      <xdr:row>13</xdr:row>
      <xdr:rowOff>57240</xdr:rowOff>
    </xdr:from>
    <xdr:to>
      <xdr:col>5</xdr:col>
      <xdr:colOff>1363680</xdr:colOff>
      <xdr:row>13</xdr:row>
      <xdr:rowOff>267120</xdr:rowOff>
    </xdr:to>
    <xdr:sp macro="[0]!'Del_Form 1'">
      <xdr:nvSpPr>
        <xdr:cNvPr id="53" name="Rounded Rectangle 2"/>
        <xdr:cNvSpPr/>
      </xdr:nvSpPr>
      <xdr:spPr>
        <a:xfrm>
          <a:off x="1530000" y="2457720"/>
          <a:ext cx="609120" cy="209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54"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55"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2.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56" name="Rounded Rectangle 1"/>
        <xdr:cNvSpPr/>
      </xdr:nvSpPr>
      <xdr:spPr>
        <a:xfrm>
          <a:off x="813600" y="243864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57240</xdr:rowOff>
    </xdr:from>
    <xdr:to>
      <xdr:col>5</xdr:col>
      <xdr:colOff>1318680</xdr:colOff>
      <xdr:row>13</xdr:row>
      <xdr:rowOff>265680</xdr:rowOff>
    </xdr:to>
    <xdr:sp macro="[0]!'Del_Form 1'">
      <xdr:nvSpPr>
        <xdr:cNvPr id="57" name="Rounded Rectangle 2"/>
        <xdr:cNvSpPr/>
      </xdr:nvSpPr>
      <xdr:spPr>
        <a:xfrm>
          <a:off x="1482480" y="243864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9360</xdr:colOff>
      <xdr:row>6</xdr:row>
      <xdr:rowOff>95400</xdr:rowOff>
    </xdr:from>
    <xdr:to>
      <xdr:col>5</xdr:col>
      <xdr:colOff>765000</xdr:colOff>
      <xdr:row>7</xdr:row>
      <xdr:rowOff>141120</xdr:rowOff>
    </xdr:to>
    <xdr:sp macro="[0]!home">
      <xdr:nvSpPr>
        <xdr:cNvPr id="58" name="Rounded Rectangle 3"/>
        <xdr:cNvSpPr/>
      </xdr:nvSpPr>
      <xdr:spPr>
        <a:xfrm>
          <a:off x="784800" y="95400"/>
          <a:ext cx="755640" cy="23616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857160</xdr:colOff>
      <xdr:row>6</xdr:row>
      <xdr:rowOff>95400</xdr:rowOff>
    </xdr:from>
    <xdr:to>
      <xdr:col>5</xdr:col>
      <xdr:colOff>1609200</xdr:colOff>
      <xdr:row>7</xdr:row>
      <xdr:rowOff>133200</xdr:rowOff>
    </xdr:to>
    <xdr:sp macro="[0]!'ValidateRestSheet 1'">
      <xdr:nvSpPr>
        <xdr:cNvPr id="59" name="Rounded Rectangle 4"/>
        <xdr:cNvSpPr/>
      </xdr:nvSpPr>
      <xdr:spPr>
        <a:xfrm>
          <a:off x="1632600" y="9540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3.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57240</xdr:rowOff>
    </xdr:from>
    <xdr:to>
      <xdr:col>5</xdr:col>
      <xdr:colOff>640080</xdr:colOff>
      <xdr:row>13</xdr:row>
      <xdr:rowOff>265680</xdr:rowOff>
    </xdr:to>
    <xdr:sp macro="[0]!Add_Rows">
      <xdr:nvSpPr>
        <xdr:cNvPr id="60" name="Rounded Rectangle 1"/>
        <xdr:cNvSpPr/>
      </xdr:nvSpPr>
      <xdr:spPr>
        <a:xfrm>
          <a:off x="8038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726120</xdr:colOff>
      <xdr:row>13</xdr:row>
      <xdr:rowOff>57240</xdr:rowOff>
    </xdr:from>
    <xdr:to>
      <xdr:col>5</xdr:col>
      <xdr:colOff>1337760</xdr:colOff>
      <xdr:row>13</xdr:row>
      <xdr:rowOff>265680</xdr:rowOff>
    </xdr:to>
    <xdr:sp macro="[0]!'Del_Form 1'">
      <xdr:nvSpPr>
        <xdr:cNvPr id="61" name="Rounded Rectangle 2"/>
        <xdr:cNvSpPr/>
      </xdr:nvSpPr>
      <xdr:spPr>
        <a:xfrm>
          <a:off x="150156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19080</xdr:colOff>
      <xdr:row>6</xdr:row>
      <xdr:rowOff>85680</xdr:rowOff>
    </xdr:from>
    <xdr:to>
      <xdr:col>5</xdr:col>
      <xdr:colOff>774720</xdr:colOff>
      <xdr:row>7</xdr:row>
      <xdr:rowOff>125280</xdr:rowOff>
    </xdr:to>
    <xdr:sp macro="[0]!home">
      <xdr:nvSpPr>
        <xdr:cNvPr id="62" name="Rounded Rectangle 3"/>
        <xdr:cNvSpPr/>
      </xdr:nvSpPr>
      <xdr:spPr>
        <a:xfrm>
          <a:off x="79452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876240</xdr:colOff>
      <xdr:row>6</xdr:row>
      <xdr:rowOff>85680</xdr:rowOff>
    </xdr:from>
    <xdr:to>
      <xdr:col>5</xdr:col>
      <xdr:colOff>1631880</xdr:colOff>
      <xdr:row>7</xdr:row>
      <xdr:rowOff>125280</xdr:rowOff>
    </xdr:to>
    <xdr:sp macro="[0]!'ValidateRestSheet 1'">
      <xdr:nvSpPr>
        <xdr:cNvPr id="63" name="Rounded Rectangle 4"/>
        <xdr:cNvSpPr/>
      </xdr:nvSpPr>
      <xdr:spPr>
        <a:xfrm>
          <a:off x="16516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4.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64" name="Rounded Rectangle 3"/>
        <xdr:cNvSpPr/>
      </xdr:nvSpPr>
      <xdr:spPr>
        <a:xfrm>
          <a:off x="813600" y="24577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735480</xdr:colOff>
      <xdr:row>13</xdr:row>
      <xdr:rowOff>57240</xdr:rowOff>
    </xdr:from>
    <xdr:to>
      <xdr:col>5</xdr:col>
      <xdr:colOff>1347120</xdr:colOff>
      <xdr:row>13</xdr:row>
      <xdr:rowOff>265680</xdr:rowOff>
    </xdr:to>
    <xdr:sp macro="[0]!'Del_Form 1'">
      <xdr:nvSpPr>
        <xdr:cNvPr id="65" name="Rounded Rectangle 4"/>
        <xdr:cNvSpPr/>
      </xdr:nvSpPr>
      <xdr:spPr>
        <a:xfrm>
          <a:off x="1510920" y="24577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76320</xdr:rowOff>
    </xdr:from>
    <xdr:to>
      <xdr:col>5</xdr:col>
      <xdr:colOff>784080</xdr:colOff>
      <xdr:row>7</xdr:row>
      <xdr:rowOff>115920</xdr:rowOff>
    </xdr:to>
    <xdr:sp macro="[0]!home">
      <xdr:nvSpPr>
        <xdr:cNvPr id="66" name="Rounded Rectangle 5"/>
        <xdr:cNvSpPr/>
      </xdr:nvSpPr>
      <xdr:spPr>
        <a:xfrm>
          <a:off x="80388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76320</xdr:rowOff>
    </xdr:from>
    <xdr:to>
      <xdr:col>5</xdr:col>
      <xdr:colOff>1641600</xdr:colOff>
      <xdr:row>7</xdr:row>
      <xdr:rowOff>115920</xdr:rowOff>
    </xdr:to>
    <xdr:sp macro="[0]!'ValidateRestSheet 1'">
      <xdr:nvSpPr>
        <xdr:cNvPr id="67" name="Rounded Rectangle 6"/>
        <xdr:cNvSpPr/>
      </xdr:nvSpPr>
      <xdr:spPr>
        <a:xfrm>
          <a:off x="166140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5.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19080</xdr:colOff>
      <xdr:row>13</xdr:row>
      <xdr:rowOff>57240</xdr:rowOff>
    </xdr:from>
    <xdr:to>
      <xdr:col>5</xdr:col>
      <xdr:colOff>630720</xdr:colOff>
      <xdr:row>13</xdr:row>
      <xdr:rowOff>265680</xdr:rowOff>
    </xdr:to>
    <xdr:sp macro="[0]!Add_Rows">
      <xdr:nvSpPr>
        <xdr:cNvPr id="68" name="Rounded Rectangle 1"/>
        <xdr:cNvSpPr/>
      </xdr:nvSpPr>
      <xdr:spPr>
        <a:xfrm>
          <a:off x="794520" y="25243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57240</xdr:rowOff>
    </xdr:from>
    <xdr:to>
      <xdr:col>5</xdr:col>
      <xdr:colOff>1318680</xdr:colOff>
      <xdr:row>13</xdr:row>
      <xdr:rowOff>265680</xdr:rowOff>
    </xdr:to>
    <xdr:sp macro="[0]!'Del_Form 1'">
      <xdr:nvSpPr>
        <xdr:cNvPr id="69" name="Rounded Rectangle 2"/>
        <xdr:cNvSpPr/>
      </xdr:nvSpPr>
      <xdr:spPr>
        <a:xfrm>
          <a:off x="1482480" y="25243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9360</xdr:colOff>
      <xdr:row>6</xdr:row>
      <xdr:rowOff>93600</xdr:rowOff>
    </xdr:from>
    <xdr:to>
      <xdr:col>5</xdr:col>
      <xdr:colOff>765000</xdr:colOff>
      <xdr:row>7</xdr:row>
      <xdr:rowOff>131400</xdr:rowOff>
    </xdr:to>
    <xdr:sp macro="[0]!home">
      <xdr:nvSpPr>
        <xdr:cNvPr id="70" name="Rounded Rectangle 3"/>
        <xdr:cNvSpPr/>
      </xdr:nvSpPr>
      <xdr:spPr>
        <a:xfrm>
          <a:off x="784800" y="936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95400</xdr:rowOff>
    </xdr:from>
    <xdr:to>
      <xdr:col>5</xdr:col>
      <xdr:colOff>1599840</xdr:colOff>
      <xdr:row>7</xdr:row>
      <xdr:rowOff>133200</xdr:rowOff>
    </xdr:to>
    <xdr:sp macro="[0]!'ValidateRestSheet 1'">
      <xdr:nvSpPr>
        <xdr:cNvPr id="71" name="Rounded Rectangle 4"/>
        <xdr:cNvSpPr/>
      </xdr:nvSpPr>
      <xdr:spPr>
        <a:xfrm>
          <a:off x="1623240" y="9540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57240</xdr:rowOff>
    </xdr:from>
    <xdr:to>
      <xdr:col>5</xdr:col>
      <xdr:colOff>640080</xdr:colOff>
      <xdr:row>13</xdr:row>
      <xdr:rowOff>265680</xdr:rowOff>
    </xdr:to>
    <xdr:sp macro="[0]!Add_Rows">
      <xdr:nvSpPr>
        <xdr:cNvPr id="72" name="Rounded Rectangle 1"/>
        <xdr:cNvSpPr/>
      </xdr:nvSpPr>
      <xdr:spPr>
        <a:xfrm>
          <a:off x="8038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57240</xdr:rowOff>
    </xdr:from>
    <xdr:to>
      <xdr:col>5</xdr:col>
      <xdr:colOff>1318680</xdr:colOff>
      <xdr:row>13</xdr:row>
      <xdr:rowOff>265680</xdr:rowOff>
    </xdr:to>
    <xdr:sp macro="[0]!'Del_Form 1'">
      <xdr:nvSpPr>
        <xdr:cNvPr id="73" name="Rounded Rectangle 2"/>
        <xdr:cNvSpPr/>
      </xdr:nvSpPr>
      <xdr:spPr>
        <a:xfrm>
          <a:off x="14824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19080</xdr:colOff>
      <xdr:row>6</xdr:row>
      <xdr:rowOff>76320</xdr:rowOff>
    </xdr:from>
    <xdr:to>
      <xdr:col>5</xdr:col>
      <xdr:colOff>774720</xdr:colOff>
      <xdr:row>7</xdr:row>
      <xdr:rowOff>115920</xdr:rowOff>
    </xdr:to>
    <xdr:sp macro="[0]!home">
      <xdr:nvSpPr>
        <xdr:cNvPr id="74" name="Rounded Rectangle 3"/>
        <xdr:cNvSpPr/>
      </xdr:nvSpPr>
      <xdr:spPr>
        <a:xfrm>
          <a:off x="79452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866880</xdr:colOff>
      <xdr:row>6</xdr:row>
      <xdr:rowOff>76320</xdr:rowOff>
    </xdr:from>
    <xdr:to>
      <xdr:col>5</xdr:col>
      <xdr:colOff>1622520</xdr:colOff>
      <xdr:row>7</xdr:row>
      <xdr:rowOff>115920</xdr:rowOff>
    </xdr:to>
    <xdr:sp macro="[0]!'ValidateRestSheet 1'">
      <xdr:nvSpPr>
        <xdr:cNvPr id="75" name="Rounded Rectangle 4"/>
        <xdr:cNvSpPr/>
      </xdr:nvSpPr>
      <xdr:spPr>
        <a:xfrm>
          <a:off x="164232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7.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19080</xdr:colOff>
      <xdr:row>13</xdr:row>
      <xdr:rowOff>57240</xdr:rowOff>
    </xdr:from>
    <xdr:to>
      <xdr:col>5</xdr:col>
      <xdr:colOff>630720</xdr:colOff>
      <xdr:row>13</xdr:row>
      <xdr:rowOff>263880</xdr:rowOff>
    </xdr:to>
    <xdr:sp macro="[0]!Add_Rows">
      <xdr:nvSpPr>
        <xdr:cNvPr id="76" name="Rounded Rectangle 1"/>
        <xdr:cNvSpPr/>
      </xdr:nvSpPr>
      <xdr:spPr>
        <a:xfrm>
          <a:off x="794520" y="240984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697320</xdr:colOff>
      <xdr:row>13</xdr:row>
      <xdr:rowOff>57240</xdr:rowOff>
    </xdr:from>
    <xdr:to>
      <xdr:col>5</xdr:col>
      <xdr:colOff>1306440</xdr:colOff>
      <xdr:row>13</xdr:row>
      <xdr:rowOff>267120</xdr:rowOff>
    </xdr:to>
    <xdr:sp macro="[0]!'Del_Form 1'">
      <xdr:nvSpPr>
        <xdr:cNvPr id="77" name="Rounded Rectangle 2"/>
        <xdr:cNvSpPr/>
      </xdr:nvSpPr>
      <xdr:spPr>
        <a:xfrm>
          <a:off x="1472760" y="2409840"/>
          <a:ext cx="609120" cy="209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19080</xdr:colOff>
      <xdr:row>6</xdr:row>
      <xdr:rowOff>85680</xdr:rowOff>
    </xdr:from>
    <xdr:to>
      <xdr:col>5</xdr:col>
      <xdr:colOff>774720</xdr:colOff>
      <xdr:row>7</xdr:row>
      <xdr:rowOff>131400</xdr:rowOff>
    </xdr:to>
    <xdr:sp macro="[0]!home">
      <xdr:nvSpPr>
        <xdr:cNvPr id="78" name="Rounded Rectangle 3"/>
        <xdr:cNvSpPr/>
      </xdr:nvSpPr>
      <xdr:spPr>
        <a:xfrm>
          <a:off x="794520" y="85680"/>
          <a:ext cx="755640" cy="23616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866880</xdr:colOff>
      <xdr:row>6</xdr:row>
      <xdr:rowOff>95400</xdr:rowOff>
    </xdr:from>
    <xdr:to>
      <xdr:col>5</xdr:col>
      <xdr:colOff>1618920</xdr:colOff>
      <xdr:row>7</xdr:row>
      <xdr:rowOff>133200</xdr:rowOff>
    </xdr:to>
    <xdr:sp macro="[0]!'ValidateRestSheet 1'">
      <xdr:nvSpPr>
        <xdr:cNvPr id="79" name="Rounded Rectangle 4"/>
        <xdr:cNvSpPr/>
      </xdr:nvSpPr>
      <xdr:spPr>
        <a:xfrm>
          <a:off x="1642320" y="9540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8.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80"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81"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82"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83"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29.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84"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85"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86"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87"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0.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88"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89"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90"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91"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92"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93"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94"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95"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2.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96"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97"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98"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99"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25</xdr:col>
          <xdr:colOff>45720</xdr:colOff>
          <xdr:row>14</xdr:row>
          <xdr:rowOff>45720</xdr:rowOff>
        </xdr:from>
        <xdr:to>
          <xdr:col>26</xdr:col>
          <xdr:colOff>-415800</xdr:colOff>
          <xdr:row>15</xdr:row>
          <xdr:rowOff>-108360</xdr:rowOff>
        </xdr:to>
        <xdr:sp>
          <xdr:nvSpPr>
            <xdr:cNvPr id="1001" name="Button 1"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xdr:wsDr>
</file>

<file path=xl/drawings/drawing34.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00"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01"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02"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03"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5.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04"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05"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06"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07"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08"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09"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10"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11"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7.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12"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13"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14"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15"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8.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16"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17"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18"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19"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39.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20"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21"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22"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23"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0.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24"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25"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26"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27"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9360</xdr:colOff>
      <xdr:row>13</xdr:row>
      <xdr:rowOff>57240</xdr:rowOff>
    </xdr:from>
    <xdr:to>
      <xdr:col>5</xdr:col>
      <xdr:colOff>621000</xdr:colOff>
      <xdr:row>13</xdr:row>
      <xdr:rowOff>263880</xdr:rowOff>
    </xdr:to>
    <xdr:sp macro="[0]!Add_Rows">
      <xdr:nvSpPr>
        <xdr:cNvPr id="128" name="Rounded Rectangle 1"/>
        <xdr:cNvSpPr/>
      </xdr:nvSpPr>
      <xdr:spPr>
        <a:xfrm>
          <a:off x="784800" y="245772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60480</xdr:rowOff>
    </xdr:from>
    <xdr:to>
      <xdr:col>5</xdr:col>
      <xdr:colOff>1318680</xdr:colOff>
      <xdr:row>13</xdr:row>
      <xdr:rowOff>267120</xdr:rowOff>
    </xdr:to>
    <xdr:sp macro="[0]!'Del_Form 1'">
      <xdr:nvSpPr>
        <xdr:cNvPr id="129" name="Rounded Rectangle 2"/>
        <xdr:cNvSpPr/>
      </xdr:nvSpPr>
      <xdr:spPr>
        <a:xfrm>
          <a:off x="1482480" y="24609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30"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85680</xdr:rowOff>
    </xdr:from>
    <xdr:to>
      <xdr:col>5</xdr:col>
      <xdr:colOff>1603440</xdr:colOff>
      <xdr:row>7</xdr:row>
      <xdr:rowOff>125280</xdr:rowOff>
    </xdr:to>
    <xdr:sp macro="[0]!'ValidateRestSheet 1'">
      <xdr:nvSpPr>
        <xdr:cNvPr id="131" name="Rounded Rectangle 4"/>
        <xdr:cNvSpPr/>
      </xdr:nvSpPr>
      <xdr:spPr>
        <a:xfrm>
          <a:off x="162324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2.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72000</xdr:colOff>
      <xdr:row>13</xdr:row>
      <xdr:rowOff>57240</xdr:rowOff>
    </xdr:from>
    <xdr:to>
      <xdr:col>4</xdr:col>
      <xdr:colOff>683640</xdr:colOff>
      <xdr:row>13</xdr:row>
      <xdr:rowOff>263880</xdr:rowOff>
    </xdr:to>
    <xdr:sp macro="[0]!Add_Rows">
      <xdr:nvSpPr>
        <xdr:cNvPr id="132" name="Rounded Rectangle 1"/>
        <xdr:cNvSpPr/>
      </xdr:nvSpPr>
      <xdr:spPr>
        <a:xfrm>
          <a:off x="847440" y="227664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759960</xdr:colOff>
      <xdr:row>13</xdr:row>
      <xdr:rowOff>60480</xdr:rowOff>
    </xdr:from>
    <xdr:to>
      <xdr:col>4</xdr:col>
      <xdr:colOff>1371600</xdr:colOff>
      <xdr:row>13</xdr:row>
      <xdr:rowOff>267120</xdr:rowOff>
    </xdr:to>
    <xdr:sp macro="[0]!'Del_Form 1'">
      <xdr:nvSpPr>
        <xdr:cNvPr id="133" name="Rounded Rectangle 2"/>
        <xdr:cNvSpPr/>
      </xdr:nvSpPr>
      <xdr:spPr>
        <a:xfrm>
          <a:off x="1535400" y="227988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123840</xdr:colOff>
      <xdr:row>6</xdr:row>
      <xdr:rowOff>85680</xdr:rowOff>
    </xdr:from>
    <xdr:to>
      <xdr:col>4</xdr:col>
      <xdr:colOff>879480</xdr:colOff>
      <xdr:row>7</xdr:row>
      <xdr:rowOff>125280</xdr:rowOff>
    </xdr:to>
    <xdr:sp macro="[0]!home">
      <xdr:nvSpPr>
        <xdr:cNvPr id="134" name="Rounded Rectangle 5"/>
        <xdr:cNvSpPr/>
      </xdr:nvSpPr>
      <xdr:spPr>
        <a:xfrm>
          <a:off x="8992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952560</xdr:colOff>
      <xdr:row>6</xdr:row>
      <xdr:rowOff>85680</xdr:rowOff>
    </xdr:from>
    <xdr:to>
      <xdr:col>4</xdr:col>
      <xdr:colOff>1704600</xdr:colOff>
      <xdr:row>7</xdr:row>
      <xdr:rowOff>123480</xdr:rowOff>
    </xdr:to>
    <xdr:sp macro="[0]!'OtherIntNonInt 1'">
      <xdr:nvSpPr>
        <xdr:cNvPr id="135" name="Rounded Rectangle 6"/>
        <xdr:cNvSpPr/>
      </xdr:nvSpPr>
      <xdr:spPr>
        <a:xfrm>
          <a:off x="1728000" y="8568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3.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72000</xdr:colOff>
      <xdr:row>13</xdr:row>
      <xdr:rowOff>57240</xdr:rowOff>
    </xdr:from>
    <xdr:to>
      <xdr:col>4</xdr:col>
      <xdr:colOff>683640</xdr:colOff>
      <xdr:row>13</xdr:row>
      <xdr:rowOff>263880</xdr:rowOff>
    </xdr:to>
    <xdr:sp macro="[0]!Add_Rows">
      <xdr:nvSpPr>
        <xdr:cNvPr id="136" name="Rounded Rectangle 1"/>
        <xdr:cNvSpPr/>
      </xdr:nvSpPr>
      <xdr:spPr>
        <a:xfrm>
          <a:off x="847440" y="221940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759960</xdr:colOff>
      <xdr:row>13</xdr:row>
      <xdr:rowOff>60480</xdr:rowOff>
    </xdr:from>
    <xdr:to>
      <xdr:col>4</xdr:col>
      <xdr:colOff>1371600</xdr:colOff>
      <xdr:row>13</xdr:row>
      <xdr:rowOff>267120</xdr:rowOff>
    </xdr:to>
    <xdr:sp macro="[0]!'Del_Form 1'">
      <xdr:nvSpPr>
        <xdr:cNvPr id="137" name="Rounded Rectangle 2"/>
        <xdr:cNvSpPr/>
      </xdr:nvSpPr>
      <xdr:spPr>
        <a:xfrm>
          <a:off x="1535400" y="222264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123840</xdr:colOff>
      <xdr:row>6</xdr:row>
      <xdr:rowOff>85680</xdr:rowOff>
    </xdr:from>
    <xdr:to>
      <xdr:col>4</xdr:col>
      <xdr:colOff>879480</xdr:colOff>
      <xdr:row>7</xdr:row>
      <xdr:rowOff>125280</xdr:rowOff>
    </xdr:to>
    <xdr:sp macro="[0]!home">
      <xdr:nvSpPr>
        <xdr:cNvPr id="138" name="Rounded Rectangle 5"/>
        <xdr:cNvSpPr/>
      </xdr:nvSpPr>
      <xdr:spPr>
        <a:xfrm>
          <a:off x="8992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952560</xdr:colOff>
      <xdr:row>6</xdr:row>
      <xdr:rowOff>85680</xdr:rowOff>
    </xdr:from>
    <xdr:to>
      <xdr:col>4</xdr:col>
      <xdr:colOff>1704600</xdr:colOff>
      <xdr:row>7</xdr:row>
      <xdr:rowOff>123480</xdr:rowOff>
    </xdr:to>
    <xdr:sp macro="[0]!'OtherIntNonInt 1'">
      <xdr:nvSpPr>
        <xdr:cNvPr id="139" name="Rounded Rectangle 6"/>
        <xdr:cNvSpPr/>
      </xdr:nvSpPr>
      <xdr:spPr>
        <a:xfrm>
          <a:off x="1728000" y="8568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4.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40"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41"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42"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43"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5.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44"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45"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46"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47"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48"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49"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50"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51"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7.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52"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53"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54"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55"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8.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56"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57"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58"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59"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49.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60"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61"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62"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63"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0.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64" name="Rounded Rectangle 1"/>
        <xdr:cNvSpPr/>
      </xdr:nvSpPr>
      <xdr:spPr>
        <a:xfrm>
          <a:off x="81360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165" name="Rounded Rectangle 2"/>
        <xdr:cNvSpPr/>
      </xdr:nvSpPr>
      <xdr:spPr>
        <a:xfrm>
          <a:off x="1491840" y="246708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38160</xdr:colOff>
      <xdr:row>6</xdr:row>
      <xdr:rowOff>85680</xdr:rowOff>
    </xdr:from>
    <xdr:to>
      <xdr:col>5</xdr:col>
      <xdr:colOff>793800</xdr:colOff>
      <xdr:row>7</xdr:row>
      <xdr:rowOff>125280</xdr:rowOff>
    </xdr:to>
    <xdr:sp macro="[0]!home">
      <xdr:nvSpPr>
        <xdr:cNvPr id="166" name="Rounded Rectangle 3"/>
        <xdr:cNvSpPr/>
      </xdr:nvSpPr>
      <xdr:spPr>
        <a:xfrm>
          <a:off x="8136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885960</xdr:colOff>
      <xdr:row>6</xdr:row>
      <xdr:rowOff>85680</xdr:rowOff>
    </xdr:from>
    <xdr:to>
      <xdr:col>5</xdr:col>
      <xdr:colOff>1641600</xdr:colOff>
      <xdr:row>7</xdr:row>
      <xdr:rowOff>125280</xdr:rowOff>
    </xdr:to>
    <xdr:sp macro="[0]!'ValidateRestSheet 1'">
      <xdr:nvSpPr>
        <xdr:cNvPr id="167" name="Rounded Rectangle 4"/>
        <xdr:cNvSpPr/>
      </xdr:nvSpPr>
      <xdr:spPr>
        <a:xfrm>
          <a:off x="166140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1.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57240</xdr:rowOff>
    </xdr:from>
    <xdr:to>
      <xdr:col>5</xdr:col>
      <xdr:colOff>640080</xdr:colOff>
      <xdr:row>13</xdr:row>
      <xdr:rowOff>265680</xdr:rowOff>
    </xdr:to>
    <xdr:sp macro="[0]!Add_Rows">
      <xdr:nvSpPr>
        <xdr:cNvPr id="168" name="Rounded Rectangle 1"/>
        <xdr:cNvSpPr/>
      </xdr:nvSpPr>
      <xdr:spPr>
        <a:xfrm>
          <a:off x="8038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707040</xdr:colOff>
      <xdr:row>13</xdr:row>
      <xdr:rowOff>57240</xdr:rowOff>
    </xdr:from>
    <xdr:to>
      <xdr:col>5</xdr:col>
      <xdr:colOff>1318680</xdr:colOff>
      <xdr:row>13</xdr:row>
      <xdr:rowOff>265680</xdr:rowOff>
    </xdr:to>
    <xdr:sp macro="[0]!'Del_Form 1'">
      <xdr:nvSpPr>
        <xdr:cNvPr id="169" name="Rounded Rectangle 2"/>
        <xdr:cNvSpPr/>
      </xdr:nvSpPr>
      <xdr:spPr>
        <a:xfrm>
          <a:off x="14824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19080</xdr:colOff>
      <xdr:row>6</xdr:row>
      <xdr:rowOff>76320</xdr:rowOff>
    </xdr:from>
    <xdr:to>
      <xdr:col>5</xdr:col>
      <xdr:colOff>774720</xdr:colOff>
      <xdr:row>7</xdr:row>
      <xdr:rowOff>115920</xdr:rowOff>
    </xdr:to>
    <xdr:sp macro="[0]!home">
      <xdr:nvSpPr>
        <xdr:cNvPr id="170" name="Rounded Rectangle 3"/>
        <xdr:cNvSpPr/>
      </xdr:nvSpPr>
      <xdr:spPr>
        <a:xfrm>
          <a:off x="79452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76320</xdr:rowOff>
    </xdr:from>
    <xdr:to>
      <xdr:col>5</xdr:col>
      <xdr:colOff>1603440</xdr:colOff>
      <xdr:row>7</xdr:row>
      <xdr:rowOff>115920</xdr:rowOff>
    </xdr:to>
    <xdr:sp macro="[0]!'ValidateRestSheet 1'">
      <xdr:nvSpPr>
        <xdr:cNvPr id="171" name="Rounded Rectangle 4"/>
        <xdr:cNvSpPr/>
      </xdr:nvSpPr>
      <xdr:spPr>
        <a:xfrm>
          <a:off x="162324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2.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47520</xdr:rowOff>
    </xdr:from>
    <xdr:to>
      <xdr:col>5</xdr:col>
      <xdr:colOff>640080</xdr:colOff>
      <xdr:row>13</xdr:row>
      <xdr:rowOff>254160</xdr:rowOff>
    </xdr:to>
    <xdr:sp macro="[0]!Add_Rows">
      <xdr:nvSpPr>
        <xdr:cNvPr id="172" name="Rounded Rectangle 3"/>
        <xdr:cNvSpPr/>
      </xdr:nvSpPr>
      <xdr:spPr>
        <a:xfrm>
          <a:off x="803880" y="244800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47520</xdr:rowOff>
    </xdr:from>
    <xdr:to>
      <xdr:col>5</xdr:col>
      <xdr:colOff>1325520</xdr:colOff>
      <xdr:row>13</xdr:row>
      <xdr:rowOff>257400</xdr:rowOff>
    </xdr:to>
    <xdr:sp macro="[0]!'Del_Form 1'">
      <xdr:nvSpPr>
        <xdr:cNvPr id="173" name="Rounded Rectangle 4"/>
        <xdr:cNvSpPr/>
      </xdr:nvSpPr>
      <xdr:spPr>
        <a:xfrm>
          <a:off x="1491840" y="2448000"/>
          <a:ext cx="609120" cy="209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19080</xdr:colOff>
      <xdr:row>6</xdr:row>
      <xdr:rowOff>93600</xdr:rowOff>
    </xdr:from>
    <xdr:to>
      <xdr:col>5</xdr:col>
      <xdr:colOff>774720</xdr:colOff>
      <xdr:row>7</xdr:row>
      <xdr:rowOff>131400</xdr:rowOff>
    </xdr:to>
    <xdr:sp macro="[0]!home">
      <xdr:nvSpPr>
        <xdr:cNvPr id="174" name="Rounded Rectangle 5"/>
        <xdr:cNvSpPr/>
      </xdr:nvSpPr>
      <xdr:spPr>
        <a:xfrm>
          <a:off x="794520" y="936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857160</xdr:colOff>
      <xdr:row>6</xdr:row>
      <xdr:rowOff>95400</xdr:rowOff>
    </xdr:from>
    <xdr:to>
      <xdr:col>5</xdr:col>
      <xdr:colOff>1612800</xdr:colOff>
      <xdr:row>7</xdr:row>
      <xdr:rowOff>133200</xdr:rowOff>
    </xdr:to>
    <xdr:sp macro="[0]!'ValidateRestSheet 1'">
      <xdr:nvSpPr>
        <xdr:cNvPr id="175" name="Rounded Rectangle 6"/>
        <xdr:cNvSpPr/>
      </xdr:nvSpPr>
      <xdr:spPr>
        <a:xfrm>
          <a:off x="1632600" y="9540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3.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38160</xdr:colOff>
      <xdr:row>13</xdr:row>
      <xdr:rowOff>57240</xdr:rowOff>
    </xdr:from>
    <xdr:to>
      <xdr:col>5</xdr:col>
      <xdr:colOff>649800</xdr:colOff>
      <xdr:row>13</xdr:row>
      <xdr:rowOff>265680</xdr:rowOff>
    </xdr:to>
    <xdr:sp macro="[0]!Add_Rows">
      <xdr:nvSpPr>
        <xdr:cNvPr id="176" name="Rounded Rectangle 1"/>
        <xdr:cNvSpPr/>
      </xdr:nvSpPr>
      <xdr:spPr>
        <a:xfrm>
          <a:off x="813600" y="24577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726120</xdr:colOff>
      <xdr:row>13</xdr:row>
      <xdr:rowOff>57240</xdr:rowOff>
    </xdr:from>
    <xdr:to>
      <xdr:col>5</xdr:col>
      <xdr:colOff>1337760</xdr:colOff>
      <xdr:row>13</xdr:row>
      <xdr:rowOff>265680</xdr:rowOff>
    </xdr:to>
    <xdr:sp macro="[0]!'Del_Form 1'">
      <xdr:nvSpPr>
        <xdr:cNvPr id="177" name="Rounded Rectangle 2"/>
        <xdr:cNvSpPr/>
      </xdr:nvSpPr>
      <xdr:spPr>
        <a:xfrm>
          <a:off x="1501560" y="24577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66600</xdr:rowOff>
    </xdr:from>
    <xdr:to>
      <xdr:col>5</xdr:col>
      <xdr:colOff>784080</xdr:colOff>
      <xdr:row>7</xdr:row>
      <xdr:rowOff>106200</xdr:rowOff>
    </xdr:to>
    <xdr:sp macro="[0]!home">
      <xdr:nvSpPr>
        <xdr:cNvPr id="178" name="Rounded Rectangle 3"/>
        <xdr:cNvSpPr/>
      </xdr:nvSpPr>
      <xdr:spPr>
        <a:xfrm>
          <a:off x="803880" y="666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866880</xdr:colOff>
      <xdr:row>6</xdr:row>
      <xdr:rowOff>66600</xdr:rowOff>
    </xdr:from>
    <xdr:to>
      <xdr:col>5</xdr:col>
      <xdr:colOff>1622520</xdr:colOff>
      <xdr:row>7</xdr:row>
      <xdr:rowOff>106200</xdr:rowOff>
    </xdr:to>
    <xdr:sp macro="[0]!'ValidateRestSheet 1'">
      <xdr:nvSpPr>
        <xdr:cNvPr id="179" name="Rounded Rectangle 4"/>
        <xdr:cNvSpPr/>
      </xdr:nvSpPr>
      <xdr:spPr>
        <a:xfrm>
          <a:off x="1642320" y="666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4.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155520</xdr:colOff>
      <xdr:row>13</xdr:row>
      <xdr:rowOff>46440</xdr:rowOff>
    </xdr:from>
    <xdr:to>
      <xdr:col>5</xdr:col>
      <xdr:colOff>767160</xdr:colOff>
      <xdr:row>13</xdr:row>
      <xdr:rowOff>274680</xdr:rowOff>
    </xdr:to>
    <xdr:sp macro="[0]!Add_Rows">
      <xdr:nvSpPr>
        <xdr:cNvPr id="180" name="Rounded Rectangle 1"/>
        <xdr:cNvSpPr/>
      </xdr:nvSpPr>
      <xdr:spPr>
        <a:xfrm>
          <a:off x="799920" y="2437200"/>
          <a:ext cx="611640" cy="2282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833760</xdr:colOff>
      <xdr:row>13</xdr:row>
      <xdr:rowOff>46440</xdr:rowOff>
    </xdr:from>
    <xdr:to>
      <xdr:col>5</xdr:col>
      <xdr:colOff>1445400</xdr:colOff>
      <xdr:row>13</xdr:row>
      <xdr:rowOff>274680</xdr:rowOff>
    </xdr:to>
    <xdr:sp macro="[0]!'Del_Form 1'">
      <xdr:nvSpPr>
        <xdr:cNvPr id="181" name="Rounded Rectangle 2"/>
        <xdr:cNvSpPr/>
      </xdr:nvSpPr>
      <xdr:spPr>
        <a:xfrm>
          <a:off x="1478160" y="2437200"/>
          <a:ext cx="611640" cy="2282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76320</xdr:rowOff>
    </xdr:from>
    <xdr:to>
      <xdr:col>5</xdr:col>
      <xdr:colOff>784080</xdr:colOff>
      <xdr:row>7</xdr:row>
      <xdr:rowOff>115920</xdr:rowOff>
    </xdr:to>
    <xdr:sp macro="[0]!home">
      <xdr:nvSpPr>
        <xdr:cNvPr id="182" name="Rounded Rectangle 3"/>
        <xdr:cNvSpPr/>
      </xdr:nvSpPr>
      <xdr:spPr>
        <a:xfrm>
          <a:off x="67284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857160</xdr:colOff>
      <xdr:row>6</xdr:row>
      <xdr:rowOff>76320</xdr:rowOff>
    </xdr:from>
    <xdr:to>
      <xdr:col>5</xdr:col>
      <xdr:colOff>1609200</xdr:colOff>
      <xdr:row>7</xdr:row>
      <xdr:rowOff>114120</xdr:rowOff>
    </xdr:to>
    <xdr:sp macro="[0]!'ValidateRestSheet 1'">
      <xdr:nvSpPr>
        <xdr:cNvPr id="183" name="Rounded Rectangle 4"/>
        <xdr:cNvSpPr/>
      </xdr:nvSpPr>
      <xdr:spPr>
        <a:xfrm>
          <a:off x="1501560" y="76320"/>
          <a:ext cx="7520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5.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19080</xdr:colOff>
      <xdr:row>13</xdr:row>
      <xdr:rowOff>66600</xdr:rowOff>
    </xdr:from>
    <xdr:to>
      <xdr:col>5</xdr:col>
      <xdr:colOff>630720</xdr:colOff>
      <xdr:row>13</xdr:row>
      <xdr:rowOff>273240</xdr:rowOff>
    </xdr:to>
    <xdr:sp macro="[0]!Add_Rows">
      <xdr:nvSpPr>
        <xdr:cNvPr id="184" name="Rounded Rectangle 1"/>
        <xdr:cNvSpPr/>
      </xdr:nvSpPr>
      <xdr:spPr>
        <a:xfrm>
          <a:off x="794520" y="240984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697320</xdr:colOff>
      <xdr:row>13</xdr:row>
      <xdr:rowOff>66600</xdr:rowOff>
    </xdr:from>
    <xdr:to>
      <xdr:col>5</xdr:col>
      <xdr:colOff>1306440</xdr:colOff>
      <xdr:row>13</xdr:row>
      <xdr:rowOff>276480</xdr:rowOff>
    </xdr:to>
    <xdr:sp macro="[0]!'Del_Form 1'">
      <xdr:nvSpPr>
        <xdr:cNvPr id="185" name="Rounded Rectangle 2"/>
        <xdr:cNvSpPr/>
      </xdr:nvSpPr>
      <xdr:spPr>
        <a:xfrm>
          <a:off x="1472760" y="2409840"/>
          <a:ext cx="609120" cy="20988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28440</xdr:colOff>
      <xdr:row>6</xdr:row>
      <xdr:rowOff>85680</xdr:rowOff>
    </xdr:from>
    <xdr:to>
      <xdr:col>5</xdr:col>
      <xdr:colOff>784080</xdr:colOff>
      <xdr:row>7</xdr:row>
      <xdr:rowOff>125280</xdr:rowOff>
    </xdr:to>
    <xdr:sp macro="[0]!home">
      <xdr:nvSpPr>
        <xdr:cNvPr id="186" name="Rounded Rectangle 3"/>
        <xdr:cNvSpPr/>
      </xdr:nvSpPr>
      <xdr:spPr>
        <a:xfrm>
          <a:off x="80388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866880</xdr:colOff>
      <xdr:row>6</xdr:row>
      <xdr:rowOff>85680</xdr:rowOff>
    </xdr:from>
    <xdr:to>
      <xdr:col>5</xdr:col>
      <xdr:colOff>1622520</xdr:colOff>
      <xdr:row>7</xdr:row>
      <xdr:rowOff>125280</xdr:rowOff>
    </xdr:to>
    <xdr:sp macro="[0]!'ValidateRestSheet 1'">
      <xdr:nvSpPr>
        <xdr:cNvPr id="187" name="Rounded Rectangle 4"/>
        <xdr:cNvSpPr/>
      </xdr:nvSpPr>
      <xdr:spPr>
        <a:xfrm>
          <a:off x="164232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56.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39240</xdr:colOff>
      <xdr:row>13</xdr:row>
      <xdr:rowOff>57240</xdr:rowOff>
    </xdr:from>
    <xdr:to>
      <xdr:col>4</xdr:col>
      <xdr:colOff>650880</xdr:colOff>
      <xdr:row>13</xdr:row>
      <xdr:rowOff>263880</xdr:rowOff>
    </xdr:to>
    <xdr:sp macro="[0]!Add_Rows">
      <xdr:nvSpPr>
        <xdr:cNvPr id="188" name="Rounded Rectangle 1"/>
        <xdr:cNvSpPr/>
      </xdr:nvSpPr>
      <xdr:spPr>
        <a:xfrm>
          <a:off x="814680" y="239076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717480</xdr:colOff>
      <xdr:row>13</xdr:row>
      <xdr:rowOff>60480</xdr:rowOff>
    </xdr:from>
    <xdr:to>
      <xdr:col>4</xdr:col>
      <xdr:colOff>1329120</xdr:colOff>
      <xdr:row>13</xdr:row>
      <xdr:rowOff>267120</xdr:rowOff>
    </xdr:to>
    <xdr:sp macro="[0]!'Del_Form 1'">
      <xdr:nvSpPr>
        <xdr:cNvPr id="189" name="Rounded Rectangle 2"/>
        <xdr:cNvSpPr/>
      </xdr:nvSpPr>
      <xdr:spPr>
        <a:xfrm>
          <a:off x="1492920" y="2394000"/>
          <a:ext cx="611640" cy="2066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16920</xdr:colOff>
      <xdr:row>6</xdr:row>
      <xdr:rowOff>76320</xdr:rowOff>
    </xdr:from>
    <xdr:to>
      <xdr:col>4</xdr:col>
      <xdr:colOff>772560</xdr:colOff>
      <xdr:row>7</xdr:row>
      <xdr:rowOff>115920</xdr:rowOff>
    </xdr:to>
    <xdr:sp macro="[0]!home">
      <xdr:nvSpPr>
        <xdr:cNvPr id="190" name="Rounded Rectangle 3"/>
        <xdr:cNvSpPr/>
      </xdr:nvSpPr>
      <xdr:spPr>
        <a:xfrm>
          <a:off x="79236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883800</xdr:colOff>
      <xdr:row>6</xdr:row>
      <xdr:rowOff>76320</xdr:rowOff>
    </xdr:from>
    <xdr:to>
      <xdr:col>4</xdr:col>
      <xdr:colOff>1639440</xdr:colOff>
      <xdr:row>7</xdr:row>
      <xdr:rowOff>115920</xdr:rowOff>
    </xdr:to>
    <xdr:sp macro="[0]!'OtherIntNonInt 1'">
      <xdr:nvSpPr>
        <xdr:cNvPr id="191" name="Rounded Rectangle 4"/>
        <xdr:cNvSpPr/>
      </xdr:nvSpPr>
      <xdr:spPr>
        <a:xfrm>
          <a:off x="1659240" y="7632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27</xdr:col>
          <xdr:colOff>53280</xdr:colOff>
          <xdr:row>14</xdr:row>
          <xdr:rowOff>53280</xdr:rowOff>
        </xdr:from>
        <xdr:to>
          <xdr:col>28</xdr:col>
          <xdr:colOff>-408600</xdr:colOff>
          <xdr:row>15</xdr:row>
          <xdr:rowOff>-101160</xdr:rowOff>
        </xdr:to>
        <xdr:sp>
          <xdr:nvSpPr>
            <xdr:cNvPr id="1001" name="Button 1"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27</xdr:col>
          <xdr:colOff>53280</xdr:colOff>
          <xdr:row>15</xdr:row>
          <xdr:rowOff>53280</xdr:rowOff>
        </xdr:from>
        <xdr:to>
          <xdr:col>28</xdr:col>
          <xdr:colOff>-408600</xdr:colOff>
          <xdr:row>16</xdr:row>
          <xdr:rowOff>-100800</xdr:rowOff>
        </xdr:to>
        <xdr:sp>
          <xdr:nvSpPr>
            <xdr:cNvPr id="1002" name="Button 2"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27</xdr:col>
          <xdr:colOff>53280</xdr:colOff>
          <xdr:row>16</xdr:row>
          <xdr:rowOff>53280</xdr:rowOff>
        </xdr:from>
        <xdr:to>
          <xdr:col>28</xdr:col>
          <xdr:colOff>-408600</xdr:colOff>
          <xdr:row>17</xdr:row>
          <xdr:rowOff>-100800</xdr:rowOff>
        </xdr:to>
        <xdr:sp>
          <xdr:nvSpPr>
            <xdr:cNvPr id="1003" name="Button 3"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mc:AlternateContent xmlns:mc="http://schemas.openxmlformats.org/markup-compatibility/2006">
    <mc:Choice xmlns:a14="http://schemas.microsoft.com/office/drawing/2010/main" Requires="a14">
      <xdr:twoCellAnchor editAs="oneCell">
        <xdr:from>
          <xdr:col>27</xdr:col>
          <xdr:colOff>53280</xdr:colOff>
          <xdr:row>17</xdr:row>
          <xdr:rowOff>53280</xdr:rowOff>
        </xdr:from>
        <xdr:to>
          <xdr:col>28</xdr:col>
          <xdr:colOff>-408600</xdr:colOff>
          <xdr:row>18</xdr:row>
          <xdr:rowOff>-100800</xdr:rowOff>
        </xdr:to>
        <xdr:sp>
          <xdr:nvSpPr>
            <xdr:cNvPr id="1004" name="Button 4"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xdr:wsDr>
</file>

<file path=xl/drawings/drawing61.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95400</xdr:colOff>
      <xdr:row>6</xdr:row>
      <xdr:rowOff>83880</xdr:rowOff>
    </xdr:from>
    <xdr:to>
      <xdr:col>3</xdr:col>
      <xdr:colOff>851040</xdr:colOff>
      <xdr:row>6</xdr:row>
      <xdr:rowOff>312120</xdr:rowOff>
    </xdr:to>
    <xdr:sp macro="[0]!home">
      <xdr:nvSpPr>
        <xdr:cNvPr id="192" name="Rounded Rectangle 1"/>
        <xdr:cNvSpPr/>
      </xdr:nvSpPr>
      <xdr:spPr>
        <a:xfrm>
          <a:off x="497880" y="838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3</xdr:col>
      <xdr:colOff>933480</xdr:colOff>
      <xdr:row>6</xdr:row>
      <xdr:rowOff>85680</xdr:rowOff>
    </xdr:from>
    <xdr:to>
      <xdr:col>3</xdr:col>
      <xdr:colOff>1689120</xdr:colOff>
      <xdr:row>6</xdr:row>
      <xdr:rowOff>313920</xdr:rowOff>
    </xdr:to>
    <xdr:sp macro="[0]!'ValidateAnnexureB 1'">
      <xdr:nvSpPr>
        <xdr:cNvPr id="193" name="Rounded Rectangle 2"/>
        <xdr:cNvSpPr/>
      </xdr:nvSpPr>
      <xdr:spPr>
        <a:xfrm>
          <a:off x="1335960" y="85680"/>
          <a:ext cx="755640" cy="2282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62.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49680</xdr:colOff>
      <xdr:row>13</xdr:row>
      <xdr:rowOff>57240</xdr:rowOff>
    </xdr:from>
    <xdr:to>
      <xdr:col>3</xdr:col>
      <xdr:colOff>661320</xdr:colOff>
      <xdr:row>13</xdr:row>
      <xdr:rowOff>265680</xdr:rowOff>
    </xdr:to>
    <xdr:sp macro="[0]!Add_Rows">
      <xdr:nvSpPr>
        <xdr:cNvPr id="194" name="Rounded Rectangle 1"/>
        <xdr:cNvSpPr/>
      </xdr:nvSpPr>
      <xdr:spPr>
        <a:xfrm>
          <a:off x="82512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3</xdr:col>
      <xdr:colOff>748440</xdr:colOff>
      <xdr:row>13</xdr:row>
      <xdr:rowOff>57240</xdr:rowOff>
    </xdr:from>
    <xdr:to>
      <xdr:col>3</xdr:col>
      <xdr:colOff>1360080</xdr:colOff>
      <xdr:row>13</xdr:row>
      <xdr:rowOff>265680</xdr:rowOff>
    </xdr:to>
    <xdr:sp macro="[0]!'Del_Form 1'">
      <xdr:nvSpPr>
        <xdr:cNvPr id="195" name="Rounded Rectangle 2"/>
        <xdr:cNvSpPr/>
      </xdr:nvSpPr>
      <xdr:spPr>
        <a:xfrm>
          <a:off x="1523880" y="24480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3</xdr:col>
      <xdr:colOff>49680</xdr:colOff>
      <xdr:row>6</xdr:row>
      <xdr:rowOff>85680</xdr:rowOff>
    </xdr:from>
    <xdr:to>
      <xdr:col>3</xdr:col>
      <xdr:colOff>805320</xdr:colOff>
      <xdr:row>7</xdr:row>
      <xdr:rowOff>125280</xdr:rowOff>
    </xdr:to>
    <xdr:sp macro="[0]!home">
      <xdr:nvSpPr>
        <xdr:cNvPr id="196" name="Rounded Rectangle 3"/>
        <xdr:cNvSpPr/>
      </xdr:nvSpPr>
      <xdr:spPr>
        <a:xfrm>
          <a:off x="82512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3</xdr:col>
      <xdr:colOff>888120</xdr:colOff>
      <xdr:row>6</xdr:row>
      <xdr:rowOff>85680</xdr:rowOff>
    </xdr:from>
    <xdr:to>
      <xdr:col>3</xdr:col>
      <xdr:colOff>1643760</xdr:colOff>
      <xdr:row>7</xdr:row>
      <xdr:rowOff>125280</xdr:rowOff>
    </xdr:to>
    <xdr:sp macro="[0]!'ValidateDRHolder 1'">
      <xdr:nvSpPr>
        <xdr:cNvPr id="197" name="Rounded Rectangle 4"/>
        <xdr:cNvSpPr/>
      </xdr:nvSpPr>
      <xdr:spPr>
        <a:xfrm>
          <a:off x="1663560" y="8568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63.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51840</xdr:colOff>
      <xdr:row>13</xdr:row>
      <xdr:rowOff>57240</xdr:rowOff>
    </xdr:from>
    <xdr:to>
      <xdr:col>4</xdr:col>
      <xdr:colOff>663480</xdr:colOff>
      <xdr:row>13</xdr:row>
      <xdr:rowOff>265680</xdr:rowOff>
    </xdr:to>
    <xdr:sp macro="[0]!Add_Rows">
      <xdr:nvSpPr>
        <xdr:cNvPr id="198" name="Rounded Rectangle 1"/>
        <xdr:cNvSpPr/>
      </xdr:nvSpPr>
      <xdr:spPr>
        <a:xfrm>
          <a:off x="827280" y="23623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739800</xdr:colOff>
      <xdr:row>13</xdr:row>
      <xdr:rowOff>57240</xdr:rowOff>
    </xdr:from>
    <xdr:to>
      <xdr:col>4</xdr:col>
      <xdr:colOff>1351440</xdr:colOff>
      <xdr:row>13</xdr:row>
      <xdr:rowOff>265680</xdr:rowOff>
    </xdr:to>
    <xdr:sp macro="[0]!'Del_Form 1'">
      <xdr:nvSpPr>
        <xdr:cNvPr id="199" name="Rounded Rectangle 2"/>
        <xdr:cNvSpPr/>
      </xdr:nvSpPr>
      <xdr:spPr>
        <a:xfrm>
          <a:off x="1515240" y="236232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73080</xdr:colOff>
      <xdr:row>6</xdr:row>
      <xdr:rowOff>66600</xdr:rowOff>
    </xdr:from>
    <xdr:to>
      <xdr:col>4</xdr:col>
      <xdr:colOff>828720</xdr:colOff>
      <xdr:row>7</xdr:row>
      <xdr:rowOff>106200</xdr:rowOff>
    </xdr:to>
    <xdr:sp macro="[0]!home">
      <xdr:nvSpPr>
        <xdr:cNvPr id="200" name="Rounded Rectangle 3"/>
        <xdr:cNvSpPr/>
      </xdr:nvSpPr>
      <xdr:spPr>
        <a:xfrm>
          <a:off x="848520" y="666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920880</xdr:colOff>
      <xdr:row>6</xdr:row>
      <xdr:rowOff>66600</xdr:rowOff>
    </xdr:from>
    <xdr:to>
      <xdr:col>4</xdr:col>
      <xdr:colOff>1676520</xdr:colOff>
      <xdr:row>7</xdr:row>
      <xdr:rowOff>106200</xdr:rowOff>
    </xdr:to>
    <xdr:sp macro="[0]!'ValidateEBT 1'">
      <xdr:nvSpPr>
        <xdr:cNvPr id="201" name="Rounded Rectangle 4"/>
        <xdr:cNvSpPr/>
      </xdr:nvSpPr>
      <xdr:spPr>
        <a:xfrm>
          <a:off x="1696320" y="666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64.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57240</xdr:rowOff>
    </xdr:from>
    <xdr:to>
      <xdr:col>5</xdr:col>
      <xdr:colOff>640080</xdr:colOff>
      <xdr:row>13</xdr:row>
      <xdr:rowOff>265680</xdr:rowOff>
    </xdr:to>
    <xdr:sp macro="[0]!Add_Rows">
      <xdr:nvSpPr>
        <xdr:cNvPr id="202" name="Rounded Rectangle 1"/>
        <xdr:cNvSpPr/>
      </xdr:nvSpPr>
      <xdr:spPr>
        <a:xfrm>
          <a:off x="723240" y="1505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57240</xdr:rowOff>
    </xdr:from>
    <xdr:to>
      <xdr:col>5</xdr:col>
      <xdr:colOff>1328040</xdr:colOff>
      <xdr:row>13</xdr:row>
      <xdr:rowOff>265680</xdr:rowOff>
    </xdr:to>
    <xdr:sp macro="[0]!'Del_Form 1'">
      <xdr:nvSpPr>
        <xdr:cNvPr id="203" name="Rounded Rectangle 2"/>
        <xdr:cNvSpPr/>
      </xdr:nvSpPr>
      <xdr:spPr>
        <a:xfrm>
          <a:off x="1411200" y="150516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0</xdr:colOff>
      <xdr:row>6</xdr:row>
      <xdr:rowOff>0</xdr:rowOff>
    </xdr:from>
    <xdr:to>
      <xdr:col>5</xdr:col>
      <xdr:colOff>755640</xdr:colOff>
      <xdr:row>7</xdr:row>
      <xdr:rowOff>39600</xdr:rowOff>
    </xdr:to>
    <xdr:sp macro="[0]!home">
      <xdr:nvSpPr>
        <xdr:cNvPr id="204" name="Rounded Rectangle 3"/>
        <xdr:cNvSpPr/>
      </xdr:nvSpPr>
      <xdr:spPr>
        <a:xfrm>
          <a:off x="694800" y="16200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0</xdr:rowOff>
    </xdr:from>
    <xdr:to>
      <xdr:col>6</xdr:col>
      <xdr:colOff>203400</xdr:colOff>
      <xdr:row>7</xdr:row>
      <xdr:rowOff>39600</xdr:rowOff>
    </xdr:to>
    <xdr:sp macro="[0]!'ValidateUnclaimedProm 1'">
      <xdr:nvSpPr>
        <xdr:cNvPr id="205" name="Rounded Rectangle 4"/>
        <xdr:cNvSpPr/>
      </xdr:nvSpPr>
      <xdr:spPr>
        <a:xfrm>
          <a:off x="1542600" y="162000"/>
          <a:ext cx="83556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65.xml><?xml version="1.0" encoding="utf-8"?>
<xdr:wsDr xmlns:xdr="http://schemas.openxmlformats.org/drawingml/2006/spreadsheetDrawing" xmlns:a="http://schemas.openxmlformats.org/drawingml/2006/main" xmlns:r="http://schemas.openxmlformats.org/officeDocument/2006/relationships">
  <xdr:twoCellAnchor editAs="twoCell">
    <xdr:from>
      <xdr:col>4</xdr:col>
      <xdr:colOff>9360</xdr:colOff>
      <xdr:row>13</xdr:row>
      <xdr:rowOff>47520</xdr:rowOff>
    </xdr:from>
    <xdr:to>
      <xdr:col>4</xdr:col>
      <xdr:colOff>621000</xdr:colOff>
      <xdr:row>13</xdr:row>
      <xdr:rowOff>255960</xdr:rowOff>
    </xdr:to>
    <xdr:sp macro="[0]!Add_Rows">
      <xdr:nvSpPr>
        <xdr:cNvPr id="206" name="Rounded Rectangle 1"/>
        <xdr:cNvSpPr/>
      </xdr:nvSpPr>
      <xdr:spPr>
        <a:xfrm>
          <a:off x="704160" y="15714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4</xdr:col>
      <xdr:colOff>697320</xdr:colOff>
      <xdr:row>13</xdr:row>
      <xdr:rowOff>47520</xdr:rowOff>
    </xdr:from>
    <xdr:to>
      <xdr:col>4</xdr:col>
      <xdr:colOff>1308960</xdr:colOff>
      <xdr:row>13</xdr:row>
      <xdr:rowOff>255960</xdr:rowOff>
    </xdr:to>
    <xdr:sp macro="[0]!'Del_Form 1'">
      <xdr:nvSpPr>
        <xdr:cNvPr id="207" name="Rounded Rectangle 2"/>
        <xdr:cNvSpPr/>
      </xdr:nvSpPr>
      <xdr:spPr>
        <a:xfrm>
          <a:off x="1392120" y="15714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4</xdr:col>
      <xdr:colOff>9360</xdr:colOff>
      <xdr:row>6</xdr:row>
      <xdr:rowOff>0</xdr:rowOff>
    </xdr:from>
    <xdr:to>
      <xdr:col>4</xdr:col>
      <xdr:colOff>765000</xdr:colOff>
      <xdr:row>7</xdr:row>
      <xdr:rowOff>39600</xdr:rowOff>
    </xdr:to>
    <xdr:sp macro="[0]!home">
      <xdr:nvSpPr>
        <xdr:cNvPr id="208" name="Rounded Rectangle 3"/>
        <xdr:cNvSpPr/>
      </xdr:nvSpPr>
      <xdr:spPr>
        <a:xfrm>
          <a:off x="704160" y="19044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4</xdr:col>
      <xdr:colOff>857160</xdr:colOff>
      <xdr:row>6</xdr:row>
      <xdr:rowOff>0</xdr:rowOff>
    </xdr:from>
    <xdr:to>
      <xdr:col>4</xdr:col>
      <xdr:colOff>1612800</xdr:colOff>
      <xdr:row>7</xdr:row>
      <xdr:rowOff>39600</xdr:rowOff>
    </xdr:to>
    <xdr:sp macro="[0]!'ValidatePAC_Public 1'">
      <xdr:nvSpPr>
        <xdr:cNvPr id="209" name="Rounded Rectangle 4"/>
        <xdr:cNvSpPr/>
      </xdr:nvSpPr>
      <xdr:spPr>
        <a:xfrm>
          <a:off x="1551960" y="19044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xdr:wsDr>
</file>

<file path=xl/drawings/drawing66.xml><?xml version="1.0" encoding="utf-8"?>
<xdr:wsDr xmlns:xdr="http://schemas.openxmlformats.org/drawingml/2006/spreadsheetDrawing" xmlns:a="http://schemas.openxmlformats.org/drawingml/2006/main" xmlns:r="http://schemas.openxmlformats.org/officeDocument/2006/relationships">
  <xdr:twoCellAnchor editAs="twoCell">
    <xdr:from>
      <xdr:col>5</xdr:col>
      <xdr:colOff>28440</xdr:colOff>
      <xdr:row>13</xdr:row>
      <xdr:rowOff>47520</xdr:rowOff>
    </xdr:from>
    <xdr:to>
      <xdr:col>5</xdr:col>
      <xdr:colOff>640080</xdr:colOff>
      <xdr:row>13</xdr:row>
      <xdr:rowOff>255960</xdr:rowOff>
    </xdr:to>
    <xdr:sp macro="[0]!Add_Rows">
      <xdr:nvSpPr>
        <xdr:cNvPr id="210" name="Rounded Rectangle 1"/>
        <xdr:cNvSpPr/>
      </xdr:nvSpPr>
      <xdr:spPr>
        <a:xfrm>
          <a:off x="723240" y="15714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Add</a:t>
          </a:r>
          <a:endParaRPr b="0" lang="en-IN" sz="1100" strike="noStrike" u="none">
            <a:effectLst/>
            <a:uFillTx/>
            <a:latin typeface="Times New Roman"/>
          </a:endParaRPr>
        </a:p>
      </xdr:txBody>
    </xdr:sp>
    <xdr:clientData/>
  </xdr:twoCellAnchor>
  <xdr:twoCellAnchor editAs="twoCell">
    <xdr:from>
      <xdr:col>5</xdr:col>
      <xdr:colOff>716400</xdr:colOff>
      <xdr:row>13</xdr:row>
      <xdr:rowOff>47520</xdr:rowOff>
    </xdr:from>
    <xdr:to>
      <xdr:col>5</xdr:col>
      <xdr:colOff>1328040</xdr:colOff>
      <xdr:row>13</xdr:row>
      <xdr:rowOff>255960</xdr:rowOff>
    </xdr:to>
    <xdr:sp macro="[0]!'Del_Form 1'">
      <xdr:nvSpPr>
        <xdr:cNvPr id="211" name="Rounded Rectangle 2"/>
        <xdr:cNvSpPr/>
      </xdr:nvSpPr>
      <xdr:spPr>
        <a:xfrm>
          <a:off x="1411200" y="1571400"/>
          <a:ext cx="611640" cy="208440"/>
        </a:xfrm>
        <a:prstGeom prst="roundRect">
          <a:avLst>
            <a:gd name="adj" fmla="val 16667"/>
          </a:avLst>
        </a:prstGeom>
        <a:gradFill rotWithShape="0">
          <a:gsLst>
            <a:gs pos="0">
              <a:srgbClr val="f08c56"/>
            </a:gs>
            <a:gs pos="50000">
              <a:srgbClr val="f57a27"/>
            </a:gs>
            <a:gs pos="100000">
              <a:srgbClr val="e46b19"/>
            </a:gs>
          </a:gsLst>
          <a:lin ang="5400000"/>
        </a:gradFill>
        <a:ln w="6350">
          <a:solidFill>
            <a:srgbClr val="ed7d31"/>
          </a:solidFill>
          <a:miter/>
        </a:ln>
      </xdr:spPr>
      <xdr:style>
        <a:lnRef idx="1">
          <a:schemeClr val="accent2"/>
        </a:lnRef>
        <a:fillRef idx="3">
          <a:schemeClr val="accent2"/>
        </a:fillRef>
        <a:effectRef idx="2">
          <a:schemeClr val="accent2"/>
        </a:effectRef>
        <a:fontRef idx="minor"/>
      </xdr:style>
      <xdr:txBody>
        <a:bodyPr horzOverflow="clip" vertOverflow="clip" lIns="90000" rIns="90000" tIns="45000" bIns="45000" anchor="ctr">
          <a:noAutofit/>
        </a:bodyPr>
        <a:p>
          <a:pPr algn="ctr">
            <a:lnSpc>
              <a:spcPct val="100000"/>
            </a:lnSpc>
          </a:pPr>
          <a:r>
            <a:rPr b="0" lang="en-US" sz="1100" strike="noStrike" u="none">
              <a:solidFill>
                <a:schemeClr val="lt1"/>
              </a:solidFill>
              <a:effectLst/>
              <a:uFillTx/>
              <a:latin typeface="Calibri"/>
            </a:rPr>
            <a:t>Delete</a:t>
          </a:r>
          <a:endParaRPr b="0" lang="en-IN" sz="1100" strike="noStrike" u="none">
            <a:effectLst/>
            <a:uFillTx/>
            <a:latin typeface="Times New Roman"/>
          </a:endParaRPr>
        </a:p>
      </xdr:txBody>
    </xdr:sp>
    <xdr:clientData/>
  </xdr:twoCellAnchor>
  <xdr:twoCellAnchor editAs="twoCell">
    <xdr:from>
      <xdr:col>5</xdr:col>
      <xdr:colOff>0</xdr:colOff>
      <xdr:row>6</xdr:row>
      <xdr:rowOff>0</xdr:rowOff>
    </xdr:from>
    <xdr:to>
      <xdr:col>5</xdr:col>
      <xdr:colOff>755640</xdr:colOff>
      <xdr:row>7</xdr:row>
      <xdr:rowOff>39600</xdr:rowOff>
    </xdr:to>
    <xdr:sp macro="[0]!home">
      <xdr:nvSpPr>
        <xdr:cNvPr id="212" name="Rounded Rectangle 3"/>
        <xdr:cNvSpPr/>
      </xdr:nvSpPr>
      <xdr:spPr>
        <a:xfrm>
          <a:off x="694800" y="190440"/>
          <a:ext cx="75564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Home</a:t>
          </a:r>
          <a:endParaRPr b="0" lang="en-IN" sz="1200" strike="noStrike" u="none">
            <a:effectLst/>
            <a:uFillTx/>
            <a:latin typeface="Times New Roman"/>
          </a:endParaRPr>
        </a:p>
      </xdr:txBody>
    </xdr:sp>
    <xdr:clientData/>
  </xdr:twoCellAnchor>
  <xdr:twoCellAnchor editAs="twoCell">
    <xdr:from>
      <xdr:col>5</xdr:col>
      <xdr:colOff>847800</xdr:colOff>
      <xdr:row>6</xdr:row>
      <xdr:rowOff>0</xdr:rowOff>
    </xdr:from>
    <xdr:to>
      <xdr:col>5</xdr:col>
      <xdr:colOff>1638000</xdr:colOff>
      <xdr:row>7</xdr:row>
      <xdr:rowOff>39600</xdr:rowOff>
    </xdr:to>
    <xdr:sp macro="[0]!'ValidateUnclaimed_Public 1'">
      <xdr:nvSpPr>
        <xdr:cNvPr id="213" name="Rounded Rectangle 4"/>
        <xdr:cNvSpPr/>
      </xdr:nvSpPr>
      <xdr:spPr>
        <a:xfrm>
          <a:off x="1542600" y="190440"/>
          <a:ext cx="790200" cy="230040"/>
        </a:xfrm>
        <a:prstGeom prst="roundRect">
          <a:avLst>
            <a:gd name="adj" fmla="val 16667"/>
          </a:avLst>
        </a:prstGeom>
        <a:solidFill>
          <a:srgbClr val="5b9bd5"/>
        </a:solidFill>
        <a:ln w="6350">
          <a:solidFill>
            <a:srgbClr val="5b9bd5"/>
          </a:solidFill>
          <a:miter/>
        </a:ln>
      </xdr:spPr>
      <xdr:style>
        <a:lnRef idx="1">
          <a:schemeClr val="accent1"/>
        </a:lnRef>
        <a:fillRef idx="2">
          <a:schemeClr val="accent1"/>
        </a:fillRef>
        <a:effectRef idx="1">
          <a:schemeClr val="accent1"/>
        </a:effectRef>
        <a:fontRef idx="minor"/>
      </xdr:style>
      <xdr:txBody>
        <a:bodyPr horzOverflow="clip" vertOverflow="clip" lIns="90000" rIns="90000" tIns="45000" bIns="45000" anchor="ctr">
          <a:noAutofit/>
        </a:bodyPr>
        <a:p>
          <a:pPr algn="ctr">
            <a:lnSpc>
              <a:spcPct val="100000"/>
            </a:lnSpc>
          </a:pPr>
          <a:r>
            <a:rPr b="1" lang="en-US" sz="1200" strike="noStrike" u="none">
              <a:solidFill>
                <a:schemeClr val="lt1"/>
              </a:solidFill>
              <a:effectLst/>
              <a:uFillTx/>
              <a:latin typeface="Calibri"/>
            </a:rPr>
            <a:t>Validate</a:t>
          </a:r>
          <a:endParaRPr b="0" lang="en-IN" sz="1200" strike="noStrike" u="none">
            <a:effectLst/>
            <a:uFillTx/>
            <a:latin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8</xdr:col>
          <xdr:colOff>53280</xdr:colOff>
          <xdr:row>14</xdr:row>
          <xdr:rowOff>53280</xdr:rowOff>
        </xdr:from>
        <xdr:to>
          <xdr:col>9</xdr:col>
          <xdr:colOff>-440280</xdr:colOff>
          <xdr:row>15</xdr:row>
          <xdr:rowOff>-101160</xdr:rowOff>
        </xdr:to>
        <xdr:sp>
          <xdr:nvSpPr>
            <xdr:cNvPr id="1001" name="Button 1" descr="Add Notes" hidden="0"/>
            <xdr:cNvSpPr/>
          </xdr:nvSpPr>
          <xdr:spPr>
            <a:xfrm>
              <a:off x="0" y="0"/>
              <a:ext cx="0" cy="0"/>
            </a:xfrm>
            <a:prstGeom prst="rect">
              <a:avLst/>
            </a:prstGeom>
          </xdr:spPr>
          <xdr:txBody>
            <a:bodyPr anchor="ctr">
              <a:noAutofit/>
            </a:bodyPr>
            <a:p>
              <a:r>
                <a:t>Add Notes</a:t>
              </a:r>
            </a:p>
          </xdr:txBody>
        </xdr:sp>
        <xdr:clientData/>
      </xdr:twoCellAnchor>
    </mc:Choice>
  </mc:AlternateContent>
</xdr:wsDr>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itchFamily="0" charset="1"/>
        <a:ea typeface=""/>
        <a:cs typeface=""/>
      </a:majorFont>
      <a:minorFont>
        <a:latin typeface="Calibri"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_rels/sheet4.xml.rels><?xml version="1.0" encoding="UTF-8"?>
<Relationships xmlns="http://schemas.openxmlformats.org/package/2006/relationships"><Relationship Id="rId1" Type="http://schemas.openxmlformats.org/officeDocument/2006/relationships/drawing" Target="../drawings/drawing4.xml"/>
</Relationships>
</file>

<file path=xl/worksheets/_rels/sheet5.xml.rels><?xml version="1.0" encoding="UTF-8"?>
<Relationships xmlns="http://schemas.openxmlformats.org/package/2006/relationships"><Relationship Id="rId1" Type="http://schemas.openxmlformats.org/officeDocument/2006/relationships/drawing" Target="../drawings/drawing5.xml"/>
</Relationships>
</file>

<file path=xl/worksheets/_rels/sheet6.xml.rels><?xml version="1.0" encoding="UTF-8"?>
<Relationships xmlns="http://schemas.openxmlformats.org/package/2006/relationships"><Relationship Id="rId1" Type="http://schemas.openxmlformats.org/officeDocument/2006/relationships/drawing" Target="../drawings/drawing6.xml"/><Relationship Id="rId2" Type="http://schemas.openxmlformats.org/officeDocument/2006/relationships/vmlDrawing" Target="../drawings/vmlDrawing1.vml"/><Relationship Id="rId3" Type="http://schemas.openxmlformats.org/officeDocument/2006/relationships/ctrlProp" Target="../ctrlProps/ctrlProps7.xml"/><Relationship Id="rId4" Type="http://schemas.openxmlformats.org/officeDocument/2006/relationships/ctrlProp" Target="../ctrlProps/ctrlProps8.xml"/><Relationship Id="rId5" Type="http://schemas.openxmlformats.org/officeDocument/2006/relationships/ctrlProp" Target="../ctrlProps/ctrlProps9.xml"/><Relationship Id="rId6" Type="http://schemas.openxmlformats.org/officeDocument/2006/relationships/ctrlProp" Target="../ctrlProps/ctrlProps10.xml"/>
</Relationships>
</file>

<file path=xl/worksheets/_rels/sheet7.xml.rels><?xml version="1.0" encoding="UTF-8"?>
<Relationships xmlns="http://schemas.openxmlformats.org/package/2006/relationships"><Relationship Id="rId1" Type="http://schemas.openxmlformats.org/officeDocument/2006/relationships/drawing" Target="../drawings/drawing11.xml"/>
</Relationships>
</file>

<file path=xl/worksheets/_rels/sheet8.xml.rels><?xml version="1.0" encoding="UTF-8"?>
<Relationships xmlns="http://schemas.openxmlformats.org/package/2006/relationships"><Relationship Id="rId1" Type="http://schemas.openxmlformats.org/officeDocument/2006/relationships/drawing" Target="../drawings/drawing12.xml"/>
</Relationships>
</file>

<file path=xl/worksheets/_rels/sheet9.xml.rels><?xml version="1.0" encoding="UTF-8"?>
<Relationships xmlns="http://schemas.openxmlformats.org/package/2006/relationships"><Relationship Id="rId1" Type="http://schemas.openxmlformats.org/officeDocument/2006/relationships/drawing" Target="../drawings/drawing13.xml"/>
</Relationships>
</file>

<file path=xl/worksheets/_rels/sheet10.xml.rels><?xml version="1.0" encoding="UTF-8"?>
<Relationships xmlns="http://schemas.openxmlformats.org/package/2006/relationships"><Relationship Id="rId1" Type="http://schemas.openxmlformats.org/officeDocument/2006/relationships/drawing" Target="../drawings/drawing14.xml"/><Relationship Id="rId2" Type="http://schemas.openxmlformats.org/officeDocument/2006/relationships/vmlDrawing" Target="../drawings/vmlDrawing2.vml"/><Relationship Id="rId3" Type="http://schemas.openxmlformats.org/officeDocument/2006/relationships/ctrlProp" Target="../ctrlProps/ctrlProps15.xml"/>
</Relationships>
</file>

<file path=xl/worksheets/_rels/sheet11.xml.rels><?xml version="1.0" encoding="UTF-8"?>
<Relationships xmlns="http://schemas.openxmlformats.org/package/2006/relationships"><Relationship Id="rId1" Type="http://schemas.openxmlformats.org/officeDocument/2006/relationships/drawing" Target="../drawings/drawing16.xml"/>
</Relationships>
</file>

<file path=xl/worksheets/_rels/sheet12.xml.rels><?xml version="1.0" encoding="UTF-8"?>
<Relationships xmlns="http://schemas.openxmlformats.org/package/2006/relationships"><Relationship Id="rId1" Type="http://schemas.openxmlformats.org/officeDocument/2006/relationships/drawing" Target="../drawings/drawing17.xml"/>
</Relationships>
</file>

<file path=xl/worksheets/_rels/sheet13.xml.rels><?xml version="1.0" encoding="UTF-8"?>
<Relationships xmlns="http://schemas.openxmlformats.org/package/2006/relationships"><Relationship Id="rId1" Type="http://schemas.openxmlformats.org/officeDocument/2006/relationships/drawing" Target="../drawings/drawing18.xml"/>
</Relationships>
</file>

<file path=xl/worksheets/_rels/sheet14.xml.rels><?xml version="1.0" encoding="UTF-8"?>
<Relationships xmlns="http://schemas.openxmlformats.org/package/2006/relationships"><Relationship Id="rId1" Type="http://schemas.openxmlformats.org/officeDocument/2006/relationships/drawing" Target="../drawings/drawing19.xml"/>
</Relationships>
</file>

<file path=xl/worksheets/_rels/sheet15.xml.rels><?xml version="1.0" encoding="UTF-8"?>
<Relationships xmlns="http://schemas.openxmlformats.org/package/2006/relationships"><Relationship Id="rId1" Type="http://schemas.openxmlformats.org/officeDocument/2006/relationships/drawing" Target="../drawings/drawing20.xml"/>
</Relationships>
</file>

<file path=xl/worksheets/_rels/sheet17.xml.rels><?xml version="1.0" encoding="UTF-8"?>
<Relationships xmlns="http://schemas.openxmlformats.org/package/2006/relationships"><Relationship Id="rId1" Type="http://schemas.openxmlformats.org/officeDocument/2006/relationships/drawing" Target="../drawings/drawing21.xml"/>
</Relationships>
</file>

<file path=xl/worksheets/_rels/sheet18.xml.rels><?xml version="1.0" encoding="UTF-8"?>
<Relationships xmlns="http://schemas.openxmlformats.org/package/2006/relationships"><Relationship Id="rId1" Type="http://schemas.openxmlformats.org/officeDocument/2006/relationships/drawing" Target="../drawings/drawing22.xml"/>
</Relationships>
</file>

<file path=xl/worksheets/_rels/sheet19.xml.rels><?xml version="1.0" encoding="UTF-8"?>
<Relationships xmlns="http://schemas.openxmlformats.org/package/2006/relationships"><Relationship Id="rId1" Type="http://schemas.openxmlformats.org/officeDocument/2006/relationships/drawing" Target="../drawings/drawing23.xml"/>
</Relationships>
</file>

<file path=xl/worksheets/_rels/sheet20.xml.rels><?xml version="1.0" encoding="UTF-8"?>
<Relationships xmlns="http://schemas.openxmlformats.org/package/2006/relationships"><Relationship Id="rId1" Type="http://schemas.openxmlformats.org/officeDocument/2006/relationships/drawing" Target="../drawings/drawing24.xml"/>
</Relationships>
</file>

<file path=xl/worksheets/_rels/sheet21.xml.rels><?xml version="1.0" encoding="UTF-8"?>
<Relationships xmlns="http://schemas.openxmlformats.org/package/2006/relationships"><Relationship Id="rId1" Type="http://schemas.openxmlformats.org/officeDocument/2006/relationships/drawing" Target="../drawings/drawing25.xml"/>
</Relationships>
</file>

<file path=xl/worksheets/_rels/sheet22.xml.rels><?xml version="1.0" encoding="UTF-8"?>
<Relationships xmlns="http://schemas.openxmlformats.org/package/2006/relationships"><Relationship Id="rId1" Type="http://schemas.openxmlformats.org/officeDocument/2006/relationships/drawing" Target="../drawings/drawing26.xml"/>
</Relationships>
</file>

<file path=xl/worksheets/_rels/sheet23.xml.rels><?xml version="1.0" encoding="UTF-8"?>
<Relationships xmlns="http://schemas.openxmlformats.org/package/2006/relationships"><Relationship Id="rId1" Type="http://schemas.openxmlformats.org/officeDocument/2006/relationships/drawing" Target="../drawings/drawing27.xml"/>
</Relationships>
</file>

<file path=xl/worksheets/_rels/sheet24.xml.rels><?xml version="1.0" encoding="UTF-8"?>
<Relationships xmlns="http://schemas.openxmlformats.org/package/2006/relationships"><Relationship Id="rId1" Type="http://schemas.openxmlformats.org/officeDocument/2006/relationships/drawing" Target="../drawings/drawing28.xml"/>
</Relationships>
</file>

<file path=xl/worksheets/_rels/sheet25.xml.rels><?xml version="1.0" encoding="UTF-8"?>
<Relationships xmlns="http://schemas.openxmlformats.org/package/2006/relationships"><Relationship Id="rId1" Type="http://schemas.openxmlformats.org/officeDocument/2006/relationships/drawing" Target="../drawings/drawing29.xml"/>
</Relationships>
</file>

<file path=xl/worksheets/_rels/sheet26.xml.rels><?xml version="1.0" encoding="UTF-8"?>
<Relationships xmlns="http://schemas.openxmlformats.org/package/2006/relationships"><Relationship Id="rId1" Type="http://schemas.openxmlformats.org/officeDocument/2006/relationships/drawing" Target="../drawings/drawing30.xml"/>
</Relationships>
</file>

<file path=xl/worksheets/_rels/sheet27.xml.rels><?xml version="1.0" encoding="UTF-8"?>
<Relationships xmlns="http://schemas.openxmlformats.org/package/2006/relationships"><Relationship Id="rId1" Type="http://schemas.openxmlformats.org/officeDocument/2006/relationships/drawing" Target="../drawings/drawing31.xml"/>
</Relationships>
</file>

<file path=xl/worksheets/_rels/sheet28.xml.rels><?xml version="1.0" encoding="UTF-8"?>
<Relationships xmlns="http://schemas.openxmlformats.org/package/2006/relationships"><Relationship Id="rId1" Type="http://schemas.openxmlformats.org/officeDocument/2006/relationships/drawing" Target="../drawings/drawing32.xml"/><Relationship Id="rId2" Type="http://schemas.openxmlformats.org/officeDocument/2006/relationships/vmlDrawing" Target="../drawings/vmlDrawing3.vml"/><Relationship Id="rId3" Type="http://schemas.openxmlformats.org/officeDocument/2006/relationships/ctrlProp" Target="../ctrlProps/ctrlProps33.xml"/>
</Relationships>
</file>

<file path=xl/worksheets/_rels/sheet29.xml.rels><?xml version="1.0" encoding="UTF-8"?>
<Relationships xmlns="http://schemas.openxmlformats.org/package/2006/relationships"><Relationship Id="rId1" Type="http://schemas.openxmlformats.org/officeDocument/2006/relationships/drawing" Target="../drawings/drawing34.xml"/>
</Relationships>
</file>

<file path=xl/worksheets/_rels/sheet30.xml.rels><?xml version="1.0" encoding="UTF-8"?>
<Relationships xmlns="http://schemas.openxmlformats.org/package/2006/relationships"><Relationship Id="rId1" Type="http://schemas.openxmlformats.org/officeDocument/2006/relationships/drawing" Target="../drawings/drawing35.xml"/>
</Relationships>
</file>

<file path=xl/worksheets/_rels/sheet31.xml.rels><?xml version="1.0" encoding="UTF-8"?>
<Relationships xmlns="http://schemas.openxmlformats.org/package/2006/relationships"><Relationship Id="rId1" Type="http://schemas.openxmlformats.org/officeDocument/2006/relationships/drawing" Target="../drawings/drawing36.xml"/>
</Relationships>
</file>

<file path=xl/worksheets/_rels/sheet32.xml.rels><?xml version="1.0" encoding="UTF-8"?>
<Relationships xmlns="http://schemas.openxmlformats.org/package/2006/relationships"><Relationship Id="rId1" Type="http://schemas.openxmlformats.org/officeDocument/2006/relationships/drawing" Target="../drawings/drawing37.xml"/>
</Relationships>
</file>

<file path=xl/worksheets/_rels/sheet33.xml.rels><?xml version="1.0" encoding="UTF-8"?>
<Relationships xmlns="http://schemas.openxmlformats.org/package/2006/relationships"><Relationship Id="rId1" Type="http://schemas.openxmlformats.org/officeDocument/2006/relationships/drawing" Target="../drawings/drawing38.xml"/>
</Relationships>
</file>

<file path=xl/worksheets/_rels/sheet34.xml.rels><?xml version="1.0" encoding="UTF-8"?>
<Relationships xmlns="http://schemas.openxmlformats.org/package/2006/relationships"><Relationship Id="rId1" Type="http://schemas.openxmlformats.org/officeDocument/2006/relationships/drawing" Target="../drawings/drawing39.xml"/>
</Relationships>
</file>

<file path=xl/worksheets/_rels/sheet35.xml.rels><?xml version="1.0" encoding="UTF-8"?>
<Relationships xmlns="http://schemas.openxmlformats.org/package/2006/relationships"><Relationship Id="rId1" Type="http://schemas.openxmlformats.org/officeDocument/2006/relationships/drawing" Target="../drawings/drawing40.xml"/>
</Relationships>
</file>

<file path=xl/worksheets/_rels/sheet36.xml.rels><?xml version="1.0" encoding="UTF-8"?>
<Relationships xmlns="http://schemas.openxmlformats.org/package/2006/relationships"><Relationship Id="rId1" Type="http://schemas.openxmlformats.org/officeDocument/2006/relationships/drawing" Target="../drawings/drawing41.xml"/>
</Relationships>
</file>

<file path=xl/worksheets/_rels/sheet37.xml.rels><?xml version="1.0" encoding="UTF-8"?>
<Relationships xmlns="http://schemas.openxmlformats.org/package/2006/relationships"><Relationship Id="rId1" Type="http://schemas.openxmlformats.org/officeDocument/2006/relationships/drawing" Target="../drawings/drawing42.xml"/>
</Relationships>
</file>

<file path=xl/worksheets/_rels/sheet38.xml.rels><?xml version="1.0" encoding="UTF-8"?>
<Relationships xmlns="http://schemas.openxmlformats.org/package/2006/relationships"><Relationship Id="rId1" Type="http://schemas.openxmlformats.org/officeDocument/2006/relationships/drawing" Target="../drawings/drawing43.xml"/>
</Relationships>
</file>

<file path=xl/worksheets/_rels/sheet39.xml.rels><?xml version="1.0" encoding="UTF-8"?>
<Relationships xmlns="http://schemas.openxmlformats.org/package/2006/relationships"><Relationship Id="rId1" Type="http://schemas.openxmlformats.org/officeDocument/2006/relationships/drawing" Target="../drawings/drawing44.xml"/>
</Relationships>
</file>

<file path=xl/worksheets/_rels/sheet40.xml.rels><?xml version="1.0" encoding="UTF-8"?>
<Relationships xmlns="http://schemas.openxmlformats.org/package/2006/relationships"><Relationship Id="rId1" Type="http://schemas.openxmlformats.org/officeDocument/2006/relationships/drawing" Target="../drawings/drawing45.xml"/>
</Relationships>
</file>

<file path=xl/worksheets/_rels/sheet41.xml.rels><?xml version="1.0" encoding="UTF-8"?>
<Relationships xmlns="http://schemas.openxmlformats.org/package/2006/relationships"><Relationship Id="rId1" Type="http://schemas.openxmlformats.org/officeDocument/2006/relationships/drawing" Target="../drawings/drawing46.xml"/>
</Relationships>
</file>

<file path=xl/worksheets/_rels/sheet42.xml.rels><?xml version="1.0" encoding="UTF-8"?>
<Relationships xmlns="http://schemas.openxmlformats.org/package/2006/relationships"><Relationship Id="rId1" Type="http://schemas.openxmlformats.org/officeDocument/2006/relationships/drawing" Target="../drawings/drawing47.xml"/>
</Relationships>
</file>

<file path=xl/worksheets/_rels/sheet43.xml.rels><?xml version="1.0" encoding="UTF-8"?>
<Relationships xmlns="http://schemas.openxmlformats.org/package/2006/relationships"><Relationship Id="rId1" Type="http://schemas.openxmlformats.org/officeDocument/2006/relationships/drawing" Target="../drawings/drawing48.xml"/>
</Relationships>
</file>

<file path=xl/worksheets/_rels/sheet44.xml.rels><?xml version="1.0" encoding="UTF-8"?>
<Relationships xmlns="http://schemas.openxmlformats.org/package/2006/relationships"><Relationship Id="rId1" Type="http://schemas.openxmlformats.org/officeDocument/2006/relationships/drawing" Target="../drawings/drawing49.xml"/>
</Relationships>
</file>

<file path=xl/worksheets/_rels/sheet45.xml.rels><?xml version="1.0" encoding="UTF-8"?>
<Relationships xmlns="http://schemas.openxmlformats.org/package/2006/relationships"><Relationship Id="rId1" Type="http://schemas.openxmlformats.org/officeDocument/2006/relationships/drawing" Target="../drawings/drawing50.xml"/>
</Relationships>
</file>

<file path=xl/worksheets/_rels/sheet46.xml.rels><?xml version="1.0" encoding="UTF-8"?>
<Relationships xmlns="http://schemas.openxmlformats.org/package/2006/relationships"><Relationship Id="rId1" Type="http://schemas.openxmlformats.org/officeDocument/2006/relationships/drawing" Target="../drawings/drawing51.xml"/>
</Relationships>
</file>

<file path=xl/worksheets/_rels/sheet47.xml.rels><?xml version="1.0" encoding="UTF-8"?>
<Relationships xmlns="http://schemas.openxmlformats.org/package/2006/relationships"><Relationship Id="rId1" Type="http://schemas.openxmlformats.org/officeDocument/2006/relationships/drawing" Target="../drawings/drawing52.xml"/>
</Relationships>
</file>

<file path=xl/worksheets/_rels/sheet48.xml.rels><?xml version="1.0" encoding="UTF-8"?>
<Relationships xmlns="http://schemas.openxmlformats.org/package/2006/relationships"><Relationship Id="rId1" Type="http://schemas.openxmlformats.org/officeDocument/2006/relationships/drawing" Target="../drawings/drawing53.xml"/>
</Relationships>
</file>

<file path=xl/worksheets/_rels/sheet49.xml.rels><?xml version="1.0" encoding="UTF-8"?>
<Relationships xmlns="http://schemas.openxmlformats.org/package/2006/relationships"><Relationship Id="rId1" Type="http://schemas.openxmlformats.org/officeDocument/2006/relationships/drawing" Target="../drawings/drawing54.xml"/>
</Relationships>
</file>

<file path=xl/worksheets/_rels/sheet50.xml.rels><?xml version="1.0" encoding="UTF-8"?>
<Relationships xmlns="http://schemas.openxmlformats.org/package/2006/relationships"><Relationship Id="rId1" Type="http://schemas.openxmlformats.org/officeDocument/2006/relationships/drawing" Target="../drawings/drawing55.xml"/>
</Relationships>
</file>

<file path=xl/worksheets/_rels/sheet51.xml.rels><?xml version="1.0" encoding="UTF-8"?>
<Relationships xmlns="http://schemas.openxmlformats.org/package/2006/relationships"><Relationship Id="rId1" Type="http://schemas.openxmlformats.org/officeDocument/2006/relationships/drawing" Target="../drawings/drawing56.xml"/><Relationship Id="rId2" Type="http://schemas.openxmlformats.org/officeDocument/2006/relationships/vmlDrawing" Target="../drawings/vmlDrawing4.vml"/><Relationship Id="rId3" Type="http://schemas.openxmlformats.org/officeDocument/2006/relationships/ctrlProp" Target="../ctrlProps/ctrlProps57.xml"/><Relationship Id="rId4" Type="http://schemas.openxmlformats.org/officeDocument/2006/relationships/ctrlProp" Target="../ctrlProps/ctrlProps58.xml"/><Relationship Id="rId5" Type="http://schemas.openxmlformats.org/officeDocument/2006/relationships/ctrlProp" Target="../ctrlProps/ctrlProps59.xml"/><Relationship Id="rId6" Type="http://schemas.openxmlformats.org/officeDocument/2006/relationships/ctrlProp" Target="../ctrlProps/ctrlProps60.xml"/>
</Relationships>
</file>

<file path=xl/worksheets/_rels/sheet52.xml.rels><?xml version="1.0" encoding="UTF-8"?>
<Relationships xmlns="http://schemas.openxmlformats.org/package/2006/relationships"><Relationship Id="rId1" Type="http://schemas.openxmlformats.org/officeDocument/2006/relationships/drawing" Target="../drawings/drawing61.xml"/>
</Relationships>
</file>

<file path=xl/worksheets/_rels/sheet53.xml.rels><?xml version="1.0" encoding="UTF-8"?>
<Relationships xmlns="http://schemas.openxmlformats.org/package/2006/relationships"><Relationship Id="rId1" Type="http://schemas.openxmlformats.org/officeDocument/2006/relationships/drawing" Target="../drawings/drawing62.xml"/>
</Relationships>
</file>

<file path=xl/worksheets/_rels/sheet54.xml.rels><?xml version="1.0" encoding="UTF-8"?>
<Relationships xmlns="http://schemas.openxmlformats.org/package/2006/relationships"><Relationship Id="rId1" Type="http://schemas.openxmlformats.org/officeDocument/2006/relationships/drawing" Target="../drawings/drawing63.xml"/>
</Relationships>
</file>

<file path=xl/worksheets/_rels/sheet55.xml.rels><?xml version="1.0" encoding="UTF-8"?>
<Relationships xmlns="http://schemas.openxmlformats.org/package/2006/relationships"><Relationship Id="rId1" Type="http://schemas.openxmlformats.org/officeDocument/2006/relationships/drawing" Target="../drawings/drawing64.xml"/>
</Relationships>
</file>

<file path=xl/worksheets/_rels/sheet57.xml.rels><?xml version="1.0" encoding="UTF-8"?>
<Relationships xmlns="http://schemas.openxmlformats.org/package/2006/relationships"><Relationship Id="rId1" Type="http://schemas.openxmlformats.org/officeDocument/2006/relationships/drawing" Target="../drawings/drawing65.xml"/>
</Relationships>
</file>

<file path=xl/worksheets/_rels/sheet58.xml.rels><?xml version="1.0" encoding="UTF-8"?>
<Relationships xmlns="http://schemas.openxmlformats.org/package/2006/relationships"><Relationship Id="rId1" Type="http://schemas.openxmlformats.org/officeDocument/2006/relationships/drawing" Target="../drawings/drawing66.xml"/><Relationship Id="rId2" Type="http://schemas.openxmlformats.org/officeDocument/2006/relationships/vmlDrawing" Target="../drawings/vmlDrawing5.vml"/><Relationship Id="rId3" Type="http://schemas.openxmlformats.org/officeDocument/2006/relationships/ctrlProp" Target="../ctrlProps/ctrlProps67.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2:J58"/>
  <sheetViews>
    <sheetView showFormulas="false" showGridLines="false" showRowColHeaders="true" showZeros="true" rightToLeft="false" tabSelected="false" showOutlineSymbols="true" defaultGridColor="true" view="normal" topLeftCell="C1" colorId="64" zoomScale="100" zoomScaleNormal="100" zoomScalePageLayoutView="100" workbookViewId="0">
      <selection pane="topLeft" activeCell="E6" activeCellId="0" sqref="E6"/>
    </sheetView>
  </sheetViews>
  <sheetFormatPr defaultColWidth="9.1484375" defaultRowHeight="15" customHeight="true" zeroHeight="false" outlineLevelRow="0" outlineLevelCol="0"/>
  <cols>
    <col collapsed="false" customWidth="true" hidden="true" outlineLevel="0" max="2" min="1" style="0" width="5.71"/>
    <col collapsed="false" customWidth="true" hidden="false" outlineLevel="0" max="3" min="3" style="0" width="5.71"/>
    <col collapsed="false" customWidth="true" hidden="false" outlineLevel="0" max="4" min="4" style="0" width="8"/>
    <col collapsed="false" customWidth="true" hidden="false" outlineLevel="0" max="5" min="5" style="0" width="12.15"/>
    <col collapsed="false" customWidth="true" hidden="false" outlineLevel="0" max="6" min="6" style="0" width="16.57"/>
    <col collapsed="false" customWidth="true" hidden="false" outlineLevel="0" max="7" min="7" style="0" width="17"/>
    <col collapsed="false" customWidth="true" hidden="false" outlineLevel="0" max="8" min="8" style="0" width="12.86"/>
    <col collapsed="false" customWidth="true" hidden="false" outlineLevel="0" max="9" min="9" style="0" width="15.29"/>
    <col collapsed="false" customWidth="true" hidden="false" outlineLevel="0" max="10" min="10" style="0" width="25.71"/>
    <col collapsed="false" customWidth="true" hidden="false" outlineLevel="0" max="13" min="11" style="0" width="5.71"/>
    <col collapsed="false" customWidth="false" hidden="true" outlineLevel="0" max="16384" min="14" style="0" width="9.14"/>
  </cols>
  <sheetData>
    <row r="2" customFormat="false" ht="15" hidden="false" customHeight="false" outlineLevel="0" collapsed="false">
      <c r="I2" s="1"/>
    </row>
    <row r="3" customFormat="false" ht="15" hidden="false" customHeight="false" outlineLevel="0" collapsed="false">
      <c r="I3" s="1"/>
    </row>
    <row r="4" customFormat="false" ht="15" hidden="false" customHeight="false" outlineLevel="0" collapsed="false">
      <c r="I4" s="1"/>
    </row>
    <row r="5" customFormat="false" ht="15" hidden="false" customHeight="false" outlineLevel="0" collapsed="false">
      <c r="I5" s="1"/>
    </row>
    <row r="6" customFormat="false" ht="19.5" hidden="false" customHeight="true" outlineLevel="0" collapsed="false">
      <c r="E6" s="2" t="s">
        <v>0</v>
      </c>
      <c r="F6" s="2"/>
      <c r="G6" s="2"/>
      <c r="H6" s="2"/>
      <c r="I6" s="2"/>
    </row>
    <row r="7" customFormat="false" ht="15" hidden="false" customHeight="false" outlineLevel="0" collapsed="false">
      <c r="E7" s="3" t="s">
        <v>1</v>
      </c>
      <c r="F7" s="4" t="s">
        <v>2</v>
      </c>
      <c r="G7" s="4"/>
      <c r="H7" s="4"/>
      <c r="I7" s="4"/>
    </row>
    <row r="8" customFormat="false" ht="15" hidden="false" customHeight="false" outlineLevel="0" collapsed="false">
      <c r="E8" s="3" t="s">
        <v>3</v>
      </c>
      <c r="F8" s="4" t="s">
        <v>4</v>
      </c>
      <c r="G8" s="4"/>
      <c r="H8" s="4"/>
      <c r="I8" s="4"/>
    </row>
    <row r="9" customFormat="false" ht="15" hidden="false" customHeight="false" outlineLevel="0" collapsed="false">
      <c r="E9" s="3" t="s">
        <v>5</v>
      </c>
      <c r="F9" s="4" t="s">
        <v>6</v>
      </c>
      <c r="G9" s="4"/>
      <c r="H9" s="4"/>
      <c r="I9" s="4"/>
    </row>
    <row r="10" customFormat="false" ht="15" hidden="false" customHeight="false" outlineLevel="0" collapsed="false">
      <c r="E10" s="3" t="s">
        <v>7</v>
      </c>
      <c r="F10" s="4" t="s">
        <v>8</v>
      </c>
      <c r="G10" s="4"/>
      <c r="H10" s="4"/>
      <c r="I10" s="4"/>
    </row>
    <row r="11" customFormat="false" ht="15" hidden="false" customHeight="false" outlineLevel="0" collapsed="false">
      <c r="E11" s="3" t="s">
        <v>9</v>
      </c>
      <c r="F11" s="4" t="s">
        <v>10</v>
      </c>
      <c r="G11" s="4"/>
      <c r="H11" s="4"/>
      <c r="I11" s="4"/>
    </row>
    <row r="12" customFormat="false" ht="15" hidden="false" customHeight="false" outlineLevel="0" collapsed="false">
      <c r="I12" s="1"/>
    </row>
    <row r="13" customFormat="false" ht="15" hidden="false" customHeight="false" outlineLevel="0" collapsed="false">
      <c r="I13" s="1"/>
    </row>
    <row r="14" customFormat="false" ht="19.5" hidden="false" customHeight="true" outlineLevel="0" collapsed="false">
      <c r="D14" s="5" t="s">
        <v>11</v>
      </c>
      <c r="E14" s="5"/>
      <c r="F14" s="5"/>
      <c r="G14" s="5"/>
      <c r="H14" s="5"/>
      <c r="I14" s="5"/>
      <c r="J14" s="5"/>
    </row>
    <row r="15" customFormat="false" ht="15" hidden="false" customHeight="true" outlineLevel="0" collapsed="false">
      <c r="D15" s="6" t="s">
        <v>12</v>
      </c>
      <c r="E15" s="6"/>
      <c r="F15" s="6"/>
      <c r="G15" s="6"/>
      <c r="H15" s="6"/>
      <c r="I15" s="6"/>
      <c r="J15" s="6"/>
    </row>
    <row r="16" customFormat="false" ht="30" hidden="false" customHeight="true" outlineLevel="0" collapsed="false">
      <c r="D16" s="7" t="s">
        <v>13</v>
      </c>
      <c r="E16" s="7"/>
      <c r="F16" s="7"/>
      <c r="G16" s="7"/>
      <c r="H16" s="7"/>
      <c r="I16" s="7"/>
      <c r="J16" s="7"/>
    </row>
    <row r="17" customFormat="false" ht="15" hidden="false" customHeight="false" outlineLevel="0" collapsed="false">
      <c r="D17" s="8"/>
      <c r="E17" s="8"/>
      <c r="F17" s="8"/>
      <c r="G17" s="8"/>
      <c r="H17" s="8"/>
      <c r="I17" s="9"/>
      <c r="J17" s="8"/>
    </row>
    <row r="18" customFormat="false" ht="15" hidden="false" customHeight="false" outlineLevel="0" collapsed="false">
      <c r="I18" s="1"/>
    </row>
    <row r="19" customFormat="false" ht="19.5" hidden="false" customHeight="true" outlineLevel="0" collapsed="false">
      <c r="D19" s="10" t="s">
        <v>14</v>
      </c>
      <c r="E19" s="10"/>
      <c r="F19" s="10"/>
      <c r="G19" s="10"/>
      <c r="H19" s="10"/>
      <c r="I19" s="10"/>
      <c r="J19" s="10"/>
    </row>
    <row r="20" customFormat="false" ht="18" hidden="false" customHeight="true" outlineLevel="0" collapsed="false">
      <c r="D20" s="11" t="s">
        <v>15</v>
      </c>
      <c r="E20" s="11"/>
      <c r="F20" s="11"/>
      <c r="G20" s="11"/>
      <c r="H20" s="11"/>
      <c r="I20" s="11"/>
      <c r="J20" s="11"/>
    </row>
    <row r="21" customFormat="false" ht="16.5" hidden="false" customHeight="true" outlineLevel="0" collapsed="false">
      <c r="D21" s="12" t="s">
        <v>16</v>
      </c>
      <c r="E21" s="12"/>
      <c r="F21" s="12"/>
      <c r="G21" s="12"/>
      <c r="H21" s="12"/>
      <c r="I21" s="12"/>
      <c r="J21" s="12"/>
    </row>
    <row r="22" customFormat="false" ht="16.5" hidden="false" customHeight="true" outlineLevel="0" collapsed="false">
      <c r="D22" s="13" t="s">
        <v>17</v>
      </c>
      <c r="E22" s="13"/>
      <c r="F22" s="13"/>
      <c r="G22" s="13"/>
      <c r="H22" s="13"/>
      <c r="I22" s="13"/>
      <c r="J22" s="13"/>
    </row>
    <row r="23" customFormat="false" ht="18.75" hidden="false" customHeight="true" outlineLevel="0" collapsed="false">
      <c r="D23" s="13" t="s">
        <v>18</v>
      </c>
      <c r="E23" s="13"/>
      <c r="F23" s="13"/>
      <c r="G23" s="13"/>
      <c r="H23" s="13"/>
      <c r="I23" s="13"/>
      <c r="J23" s="13"/>
    </row>
    <row r="24" customFormat="false" ht="28.5" hidden="false" customHeight="true" outlineLevel="0" collapsed="false">
      <c r="D24" s="11" t="s">
        <v>19</v>
      </c>
      <c r="E24" s="11"/>
      <c r="F24" s="11"/>
      <c r="G24" s="11"/>
      <c r="H24" s="11"/>
      <c r="I24" s="11"/>
      <c r="J24" s="11"/>
    </row>
    <row r="25" customFormat="false" ht="39.75" hidden="false" customHeight="true" outlineLevel="0" collapsed="false">
      <c r="D25" s="14" t="s">
        <v>20</v>
      </c>
      <c r="E25" s="14"/>
      <c r="F25" s="14"/>
      <c r="G25" s="14"/>
      <c r="H25" s="14"/>
      <c r="I25" s="14"/>
      <c r="J25" s="14"/>
    </row>
    <row r="26" customFormat="false" ht="15" hidden="false" customHeight="false" outlineLevel="0" collapsed="false">
      <c r="I26" s="1"/>
    </row>
    <row r="27" customFormat="false" ht="15" hidden="false" customHeight="false" outlineLevel="0" collapsed="false">
      <c r="I27" s="1"/>
    </row>
    <row r="28" customFormat="false" ht="19.5" hidden="false" customHeight="true" outlineLevel="0" collapsed="false">
      <c r="D28" s="15" t="s">
        <v>21</v>
      </c>
      <c r="E28" s="15"/>
      <c r="F28" s="15"/>
      <c r="G28" s="15"/>
      <c r="H28" s="15"/>
      <c r="I28" s="15"/>
      <c r="J28" s="15"/>
    </row>
    <row r="29" customFormat="false" ht="15" hidden="false" customHeight="false" outlineLevel="0" collapsed="false">
      <c r="D29" s="16" t="n">
        <v>1</v>
      </c>
      <c r="E29" s="17" t="s">
        <v>22</v>
      </c>
      <c r="F29" s="17"/>
      <c r="G29" s="17"/>
      <c r="H29" s="17"/>
      <c r="I29" s="17"/>
      <c r="J29" s="18" t="s">
        <v>23</v>
      </c>
    </row>
    <row r="30" customFormat="false" ht="15" hidden="false" customHeight="false" outlineLevel="0" collapsed="false">
      <c r="D30" s="16" t="n">
        <v>2</v>
      </c>
      <c r="E30" s="17" t="s">
        <v>24</v>
      </c>
      <c r="F30" s="17"/>
      <c r="G30" s="17"/>
      <c r="H30" s="17"/>
      <c r="I30" s="17"/>
      <c r="J30" s="18" t="s">
        <v>24</v>
      </c>
    </row>
    <row r="31" customFormat="false" ht="15" hidden="false" customHeight="false" outlineLevel="0" collapsed="false">
      <c r="D31" s="16" t="n">
        <v>3</v>
      </c>
      <c r="E31" s="17" t="s">
        <v>25</v>
      </c>
      <c r="F31" s="17"/>
      <c r="G31" s="17"/>
      <c r="H31" s="17"/>
      <c r="I31" s="17"/>
      <c r="J31" s="18" t="s">
        <v>25</v>
      </c>
    </row>
    <row r="32" customFormat="false" ht="15" hidden="false" customHeight="false" outlineLevel="0" collapsed="false">
      <c r="D32" s="16" t="n">
        <v>4</v>
      </c>
      <c r="E32" s="17" t="s">
        <v>26</v>
      </c>
      <c r="F32" s="17"/>
      <c r="G32" s="17"/>
      <c r="H32" s="17"/>
      <c r="I32" s="17"/>
      <c r="J32" s="18" t="s">
        <v>26</v>
      </c>
    </row>
    <row r="33" customFormat="false" ht="15" hidden="false" customHeight="false" outlineLevel="0" collapsed="false">
      <c r="D33" s="16" t="n">
        <v>5</v>
      </c>
      <c r="E33" s="17" t="s">
        <v>27</v>
      </c>
      <c r="F33" s="17"/>
      <c r="G33" s="17"/>
      <c r="H33" s="17"/>
      <c r="I33" s="17"/>
      <c r="J33" s="18" t="s">
        <v>27</v>
      </c>
    </row>
    <row r="34" customFormat="false" ht="15" hidden="false" customHeight="false" outlineLevel="0" collapsed="false">
      <c r="D34" s="19"/>
      <c r="E34" s="19"/>
      <c r="F34" s="19"/>
      <c r="G34" s="19"/>
      <c r="H34" s="19"/>
      <c r="I34" s="20"/>
      <c r="J34" s="19"/>
    </row>
    <row r="35" customFormat="false" ht="15" hidden="false" customHeight="false" outlineLevel="0" collapsed="false">
      <c r="D35" s="19"/>
      <c r="E35" s="19"/>
      <c r="F35" s="19"/>
      <c r="G35" s="19"/>
      <c r="H35" s="19"/>
      <c r="I35" s="20"/>
      <c r="J35" s="19"/>
    </row>
    <row r="36" customFormat="false" ht="19.5" hidden="false" customHeight="true" outlineLevel="0" collapsed="false">
      <c r="D36" s="10" t="s">
        <v>28</v>
      </c>
      <c r="E36" s="10"/>
      <c r="F36" s="10"/>
      <c r="G36" s="10"/>
      <c r="H36" s="10"/>
      <c r="I36" s="10"/>
      <c r="J36" s="10"/>
    </row>
    <row r="37" customFormat="false" ht="39.75" hidden="false" customHeight="true" outlineLevel="0" collapsed="false">
      <c r="D37" s="21" t="s">
        <v>29</v>
      </c>
      <c r="E37" s="21"/>
      <c r="F37" s="21"/>
      <c r="G37" s="21"/>
      <c r="H37" s="21"/>
      <c r="I37" s="21"/>
      <c r="J37" s="21"/>
    </row>
    <row r="38" customFormat="false" ht="39.75" hidden="false" customHeight="true" outlineLevel="0" collapsed="false">
      <c r="D38" s="22" t="s">
        <v>30</v>
      </c>
      <c r="E38" s="22"/>
      <c r="F38" s="22"/>
      <c r="G38" s="22"/>
      <c r="H38" s="22"/>
      <c r="I38" s="22"/>
      <c r="J38" s="22"/>
    </row>
    <row r="39" customFormat="false" ht="53.25" hidden="false" customHeight="true" outlineLevel="0" collapsed="false">
      <c r="D39" s="22" t="s">
        <v>31</v>
      </c>
      <c r="E39" s="22"/>
      <c r="F39" s="22"/>
      <c r="G39" s="22"/>
      <c r="H39" s="22"/>
      <c r="I39" s="22"/>
      <c r="J39" s="22"/>
    </row>
    <row r="40" customFormat="false" ht="15" hidden="false" customHeight="true" outlineLevel="0" collapsed="false">
      <c r="D40" s="11" t="s">
        <v>32</v>
      </c>
      <c r="E40" s="11"/>
      <c r="F40" s="11"/>
      <c r="G40" s="11"/>
      <c r="H40" s="11"/>
      <c r="I40" s="11"/>
      <c r="J40" s="11"/>
    </row>
    <row r="41" customFormat="false" ht="39.75" hidden="false" customHeight="true" outlineLevel="0" collapsed="false">
      <c r="D41" s="23" t="s">
        <v>33</v>
      </c>
      <c r="E41" s="23"/>
      <c r="F41" s="23"/>
      <c r="G41" s="23"/>
      <c r="H41" s="23"/>
      <c r="I41" s="23"/>
      <c r="J41" s="23"/>
    </row>
    <row r="42" customFormat="false" ht="69.75" hidden="false" customHeight="true" outlineLevel="0" collapsed="false">
      <c r="D42" s="23" t="s">
        <v>34</v>
      </c>
      <c r="E42" s="23"/>
      <c r="F42" s="23"/>
      <c r="G42" s="23"/>
      <c r="H42" s="23"/>
      <c r="I42" s="23"/>
      <c r="J42" s="23"/>
    </row>
    <row r="43" customFormat="false" ht="39.75" hidden="false" customHeight="true" outlineLevel="0" collapsed="false">
      <c r="D43" s="24" t="s">
        <v>35</v>
      </c>
      <c r="E43" s="24"/>
      <c r="F43" s="24"/>
      <c r="G43" s="24"/>
      <c r="H43" s="24"/>
      <c r="I43" s="24"/>
      <c r="J43" s="24"/>
    </row>
    <row r="44" customFormat="false" ht="15" hidden="false" customHeight="false" outlineLevel="0" collapsed="false">
      <c r="I44" s="1"/>
    </row>
    <row r="45" customFormat="false" ht="15" hidden="false" customHeight="false" outlineLevel="0" collapsed="false">
      <c r="I45" s="1"/>
    </row>
    <row r="46" customFormat="false" ht="19.5" hidden="false" customHeight="true" outlineLevel="0" collapsed="false">
      <c r="D46" s="15" t="s">
        <v>36</v>
      </c>
      <c r="E46" s="15"/>
      <c r="F46" s="15"/>
      <c r="G46" s="15"/>
      <c r="H46" s="15"/>
      <c r="I46" s="15"/>
      <c r="J46" s="15"/>
    </row>
    <row r="47" customFormat="false" ht="15" hidden="false" customHeight="true" outlineLevel="0" collapsed="false">
      <c r="D47" s="25" t="s">
        <v>37</v>
      </c>
      <c r="E47" s="25"/>
      <c r="F47" s="25"/>
      <c r="G47" s="25"/>
      <c r="H47" s="25"/>
      <c r="I47" s="25"/>
      <c r="J47" s="25"/>
    </row>
    <row r="48" customFormat="false" ht="15" hidden="false" customHeight="true" outlineLevel="0" collapsed="false">
      <c r="D48" s="25" t="s">
        <v>38</v>
      </c>
      <c r="E48" s="25"/>
      <c r="F48" s="25"/>
      <c r="G48" s="25"/>
      <c r="H48" s="25"/>
      <c r="I48" s="25"/>
      <c r="J48" s="25"/>
    </row>
    <row r="49" customFormat="false" ht="15" hidden="false" customHeight="true" outlineLevel="0" collapsed="false">
      <c r="D49" s="25" t="s">
        <v>39</v>
      </c>
      <c r="E49" s="25"/>
      <c r="F49" s="25"/>
      <c r="G49" s="25"/>
      <c r="H49" s="25"/>
      <c r="I49" s="25"/>
      <c r="J49" s="25"/>
    </row>
    <row r="50" customFormat="false" ht="30" hidden="false" customHeight="true" outlineLevel="0" collapsed="false">
      <c r="D50" s="25" t="s">
        <v>40</v>
      </c>
      <c r="E50" s="25"/>
      <c r="F50" s="25"/>
      <c r="G50" s="25"/>
      <c r="H50" s="25"/>
      <c r="I50" s="25"/>
      <c r="J50" s="25"/>
    </row>
    <row r="51" customFormat="false" ht="30" hidden="false" customHeight="true" outlineLevel="0" collapsed="false">
      <c r="D51" s="25" t="s">
        <v>41</v>
      </c>
      <c r="E51" s="25"/>
      <c r="F51" s="25"/>
      <c r="G51" s="25"/>
      <c r="H51" s="25"/>
      <c r="I51" s="25"/>
      <c r="J51" s="25"/>
    </row>
    <row r="52" customFormat="false" ht="45" hidden="false" customHeight="true" outlineLevel="0" collapsed="false">
      <c r="D52" s="24" t="s">
        <v>42</v>
      </c>
      <c r="E52" s="24"/>
      <c r="F52" s="24"/>
      <c r="G52" s="24"/>
      <c r="H52" s="24"/>
      <c r="I52" s="24"/>
      <c r="J52" s="24"/>
    </row>
    <row r="53" customFormat="false" ht="30" hidden="false" customHeight="true" outlineLevel="0" collapsed="false">
      <c r="D53" s="24" t="s">
        <v>43</v>
      </c>
      <c r="E53" s="24"/>
      <c r="F53" s="24"/>
      <c r="G53" s="24"/>
      <c r="H53" s="24"/>
      <c r="I53" s="24"/>
      <c r="J53" s="24"/>
    </row>
    <row r="54" customFormat="false" ht="15" hidden="false" customHeight="true" outlineLevel="0" collapsed="false">
      <c r="D54" s="24" t="s">
        <v>44</v>
      </c>
      <c r="E54" s="24"/>
      <c r="F54" s="24"/>
      <c r="G54" s="24"/>
      <c r="H54" s="24"/>
      <c r="I54" s="24"/>
      <c r="J54" s="24"/>
    </row>
    <row r="55" customFormat="false" ht="15" hidden="false" customHeight="true" outlineLevel="0" collapsed="false">
      <c r="D55" s="25" t="s">
        <v>45</v>
      </c>
      <c r="E55" s="25"/>
      <c r="F55" s="25"/>
      <c r="G55" s="25"/>
      <c r="H55" s="25"/>
      <c r="I55" s="25"/>
      <c r="J55" s="25"/>
    </row>
    <row r="56" customFormat="false" ht="15" hidden="false" customHeight="false" outlineLevel="0" collapsed="false">
      <c r="I56" s="1"/>
    </row>
    <row r="57" customFormat="false" ht="15" hidden="false" customHeight="false" outlineLevel="0" collapsed="false">
      <c r="I57" s="1"/>
    </row>
    <row r="58" customFormat="false" ht="15" hidden="false" customHeight="false" outlineLevel="0" collapsed="false">
      <c r="I58" s="1"/>
    </row>
  </sheetData>
  <sheetProtection sheet="true" objects="true" scenarios="true"/>
  <mergeCells count="40">
    <mergeCell ref="E6:I6"/>
    <mergeCell ref="F7:I7"/>
    <mergeCell ref="F8:I8"/>
    <mergeCell ref="F9:I9"/>
    <mergeCell ref="F10:I10"/>
    <mergeCell ref="F11:I11"/>
    <mergeCell ref="D14:J14"/>
    <mergeCell ref="D15:J15"/>
    <mergeCell ref="D16:J16"/>
    <mergeCell ref="D19:J19"/>
    <mergeCell ref="D20:J20"/>
    <mergeCell ref="D21:J21"/>
    <mergeCell ref="D22:J22"/>
    <mergeCell ref="D23:J23"/>
    <mergeCell ref="D24:J24"/>
    <mergeCell ref="D25:J25"/>
    <mergeCell ref="D28:J28"/>
    <mergeCell ref="E29:I29"/>
    <mergeCell ref="E30:I30"/>
    <mergeCell ref="E31:I31"/>
    <mergeCell ref="E32:I32"/>
    <mergeCell ref="E33:I33"/>
    <mergeCell ref="D36:J36"/>
    <mergeCell ref="D37:J37"/>
    <mergeCell ref="D38:J38"/>
    <mergeCell ref="D39:J39"/>
    <mergeCell ref="D40:J40"/>
    <mergeCell ref="D41:J41"/>
    <mergeCell ref="D42:J42"/>
    <mergeCell ref="D43:J43"/>
    <mergeCell ref="D46:J46"/>
    <mergeCell ref="D47:J47"/>
    <mergeCell ref="D48:J48"/>
    <mergeCell ref="D49:J49"/>
    <mergeCell ref="D50:J50"/>
    <mergeCell ref="D51:J51"/>
    <mergeCell ref="D52:J52"/>
    <mergeCell ref="D53:J53"/>
    <mergeCell ref="D54:J54"/>
    <mergeCell ref="D55:J55"/>
  </mergeCells>
  <hyperlinks>
    <hyperlink ref="F7" location="Index!D14" display="Overview"/>
    <hyperlink ref="F8" location="Index!D19" display="Before you begin"/>
    <hyperlink ref="F9" location="Index!D28" display="Index"/>
    <hyperlink ref="F10" location="Index!D36" display="Steps for Filing Shareholding Pattern"/>
    <hyperlink ref="F11" location="Index!D46" display="Fill up the Shareholding Pattern"/>
    <hyperlink ref="J29" location="GeneralInfo!E5" display="General Info"/>
    <hyperlink ref="J30" location="Declaration!D8" display="Declaration"/>
    <hyperlink ref="J31" location="Summary!E8" display="Summary"/>
    <hyperlink ref="J32" location="'Shareholding Pattern'!E9" display="Shareholding Pattern"/>
    <hyperlink ref="J33" location="'Annexure B'!D8" display="Annexure B"/>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X20"/>
  <sheetViews>
    <sheetView showFormulas="false" showGridLines="false" showRowColHeaders="true" showZeros="true" rightToLeft="false" tabSelected="false" showOutlineSymbols="true" defaultGridColor="true" view="normal" topLeftCell="D4" colorId="64" zoomScale="100" zoomScaleNormal="100" zoomScalePageLayoutView="100" workbookViewId="0">
      <selection pane="topLeft" activeCell="F17" activeCellId="0" sqref="F17"/>
    </sheetView>
  </sheetViews>
  <sheetFormatPr defaultColWidth="1.2890625" defaultRowHeight="15" customHeight="true" zeroHeight="false" outlineLevelRow="0" outlineLevelCol="0"/>
  <cols>
    <col collapsed="false" customWidth="true" hidden="true" outlineLevel="0" max="3" min="1" style="0" width="5.71"/>
    <col collapsed="false" customWidth="true" hidden="false" outlineLevel="0" max="4" min="4" style="0" width="5.71"/>
    <col collapsed="false" customWidth="true" hidden="false" outlineLevel="0" max="5" min="5" style="0" width="65.71"/>
    <col collapsed="false" customWidth="true" hidden="false" outlineLevel="0" max="6" min="6" style="0" width="40.71"/>
    <col collapsed="false" customWidth="true" hidden="false" outlineLevel="0" max="9" min="7" style="0" width="5.71"/>
    <col collapsed="false" customWidth="true" hidden="true" outlineLevel="0" max="17" min="10" style="0" width="4.29"/>
    <col collapsed="false" customWidth="true" hidden="true" outlineLevel="0" max="18" min="18" style="0" width="23.86"/>
    <col collapsed="false" customWidth="true" hidden="true" outlineLevel="0" max="19" min="19" style="0" width="19.71"/>
    <col collapsed="false" customWidth="true" hidden="true" outlineLevel="0" max="20" min="20" style="0" width="10.85"/>
    <col collapsed="false" customWidth="true" hidden="true" outlineLevel="0" max="21" min="21" style="0" width="4"/>
    <col collapsed="false" customWidth="false" hidden="true" outlineLevel="0" max="16383" min="22" style="0" width="1.29"/>
    <col collapsed="false" customWidth="true" hidden="true" outlineLevel="0" max="16384" min="16384" style="0" width="4.29"/>
  </cols>
  <sheetData>
    <row r="1" customFormat="false" ht="15" hidden="true" customHeight="false" outlineLevel="0" collapsed="false">
      <c r="H1" s="0" t="s">
        <v>46</v>
      </c>
      <c r="R1" s="0" t="s">
        <v>47</v>
      </c>
      <c r="S1" s="0" t="s">
        <v>48</v>
      </c>
      <c r="T1" s="0" t="s">
        <v>49</v>
      </c>
      <c r="U1" s="0" t="s">
        <v>50</v>
      </c>
      <c r="W1" s="0" t="s">
        <v>48</v>
      </c>
    </row>
    <row r="2" customFormat="false" ht="15" hidden="true" customHeight="false" outlineLevel="0" collapsed="false">
      <c r="R2" s="0" t="s">
        <v>51</v>
      </c>
      <c r="S2" s="0" t="s">
        <v>52</v>
      </c>
      <c r="T2" s="0" t="s">
        <v>53</v>
      </c>
      <c r="U2" s="0" t="s">
        <v>54</v>
      </c>
      <c r="W2" s="0" t="s">
        <v>55</v>
      </c>
    </row>
    <row r="3" customFormat="false" ht="15" hidden="true" customHeight="false" outlineLevel="0" collapsed="false">
      <c r="R3" s="0" t="s">
        <v>56</v>
      </c>
      <c r="S3" s="0" t="s">
        <v>55</v>
      </c>
      <c r="T3" s="0" t="s">
        <v>57</v>
      </c>
      <c r="W3" s="0" t="s">
        <v>58</v>
      </c>
    </row>
    <row r="4" customFormat="false" ht="34.5" hidden="false" customHeight="true" outlineLevel="0" collapsed="false">
      <c r="S4" s="0" t="s">
        <v>58</v>
      </c>
      <c r="T4" s="0" t="s">
        <v>59</v>
      </c>
      <c r="W4" s="0" t="s">
        <v>60</v>
      </c>
    </row>
    <row r="5" customFormat="false" ht="30" hidden="false" customHeight="true" outlineLevel="0" collapsed="false">
      <c r="E5" s="26" t="s">
        <v>61</v>
      </c>
      <c r="F5" s="26"/>
      <c r="S5" s="0" t="s">
        <v>60</v>
      </c>
    </row>
    <row r="6" customFormat="false" ht="19.5" hidden="false" customHeight="true" outlineLevel="0" collapsed="false">
      <c r="E6" s="27" t="s">
        <v>62</v>
      </c>
      <c r="F6" s="28" t="s">
        <v>63</v>
      </c>
    </row>
    <row r="7" customFormat="false" ht="19.5" hidden="false" customHeight="true" outlineLevel="0" collapsed="false">
      <c r="E7" s="27" t="s">
        <v>64</v>
      </c>
      <c r="F7" s="29" t="s">
        <v>65</v>
      </c>
      <c r="M7" s="0" t="s">
        <v>66</v>
      </c>
      <c r="X7" s="0" t="s">
        <v>50</v>
      </c>
    </row>
    <row r="8" customFormat="false" ht="19.5" hidden="false" customHeight="true" outlineLevel="0" collapsed="false">
      <c r="E8" s="27" t="s">
        <v>67</v>
      </c>
      <c r="F8" s="29" t="s">
        <v>68</v>
      </c>
      <c r="M8" s="0" t="s">
        <v>69</v>
      </c>
      <c r="X8" s="0" t="s">
        <v>54</v>
      </c>
    </row>
    <row r="9" customFormat="false" ht="19.5" hidden="false" customHeight="true" outlineLevel="0" collapsed="false">
      <c r="E9" s="27" t="s">
        <v>70</v>
      </c>
      <c r="F9" s="29" t="s">
        <v>71</v>
      </c>
      <c r="M9" s="0" t="s">
        <v>72</v>
      </c>
    </row>
    <row r="10" customFormat="false" ht="15" hidden="false" customHeight="false" outlineLevel="0" collapsed="false">
      <c r="E10" s="27" t="s">
        <v>73</v>
      </c>
      <c r="F10" s="30" t="s">
        <v>74</v>
      </c>
      <c r="M10" s="0" t="s">
        <v>75</v>
      </c>
    </row>
    <row r="11" customFormat="false" ht="19.5" hidden="false" customHeight="true" outlineLevel="0" collapsed="false">
      <c r="E11" s="27" t="s">
        <v>76</v>
      </c>
      <c r="F11" s="31" t="s">
        <v>54</v>
      </c>
    </row>
    <row r="12" customFormat="false" ht="19.5" hidden="false" customHeight="true" outlineLevel="0" collapsed="false">
      <c r="E12" s="27" t="s">
        <v>77</v>
      </c>
      <c r="F12" s="31" t="s">
        <v>47</v>
      </c>
    </row>
    <row r="13" customFormat="false" ht="19.5" hidden="false" customHeight="true" outlineLevel="0" collapsed="false">
      <c r="E13" s="27" t="s">
        <v>78</v>
      </c>
      <c r="F13" s="31" t="s">
        <v>52</v>
      </c>
    </row>
    <row r="14" customFormat="false" ht="34.5" hidden="false" customHeight="true" outlineLevel="0" collapsed="false">
      <c r="E14" s="32" t="s">
        <v>79</v>
      </c>
      <c r="F14" s="33" t="s">
        <v>80</v>
      </c>
      <c r="R14" s="34"/>
    </row>
    <row r="15" customFormat="false" ht="34.5" hidden="false" customHeight="true" outlineLevel="0" collapsed="false">
      <c r="E15" s="32" t="s">
        <v>81</v>
      </c>
      <c r="F15" s="35"/>
      <c r="G15" s="36"/>
      <c r="I15" s="36"/>
      <c r="S15" s="34"/>
    </row>
    <row r="16" customFormat="false" ht="19.5" hidden="false" customHeight="true" outlineLevel="0" collapsed="false">
      <c r="E16" s="27" t="s">
        <v>82</v>
      </c>
      <c r="F16" s="37" t="str">
        <f aca="false">IF(F13=S1,M7,IF(F13=S2,M8,IF(F13=S3,M9,IF(F13=S4,M8,""))))</f>
        <v>Regulation 31 (1) (b)</v>
      </c>
    </row>
    <row r="17" s="36" customFormat="true" ht="19.5" hidden="false" customHeight="true" outlineLevel="0" collapsed="false">
      <c r="E17" s="38" t="s">
        <v>83</v>
      </c>
      <c r="F17" s="39" t="s">
        <v>54</v>
      </c>
    </row>
    <row r="18" s="36" customFormat="true" ht="19.7" hidden="false" customHeight="false" outlineLevel="0" collapsed="false">
      <c r="E18" s="40"/>
      <c r="F18" s="40"/>
    </row>
    <row r="19" s="36" customFormat="true" ht="21" hidden="false" customHeight="true" outlineLevel="0" collapsed="false">
      <c r="D19" s="41"/>
    </row>
    <row r="20" s="36" customFormat="true" ht="12.75" hidden="false" customHeight="true" outlineLevel="0" collapsed="false">
      <c r="D20" s="42"/>
      <c r="E20" s="41"/>
      <c r="F20" s="41"/>
    </row>
  </sheetData>
  <sheetProtection sheet="true" password="f884" objects="true" scenarios="true"/>
  <mergeCells count="2">
    <mergeCell ref="E5:F5"/>
    <mergeCell ref="E18:F18"/>
  </mergeCells>
  <dataValidations count="10">
    <dataValidation allowBlank="true" errorStyle="stop" operator="between" prompt="Enter date in DD-MM-YYYY format." showDropDown="false" showErrorMessage="true" showInputMessage="true" sqref="F14:F15" type="none">
      <formula1>0</formula1>
      <formula2>0</formula2>
    </dataValidation>
    <dataValidation allowBlank="true" errorStyle="stop" operator="between" showDropDown="false" showErrorMessage="true" showInputMessage="true" sqref="F12" type="list">
      <formula1>$R$1:$R$3</formula1>
      <formula2>0</formula2>
    </dataValidation>
    <dataValidation allowBlank="true" errorStyle="stop" operator="between" showDropDown="false" showErrorMessage="true" showInputMessage="true" sqref="F13" type="list">
      <formula1>IF(F11="Yes",yy,pre)</formula1>
      <formula2>0</formula2>
    </dataValidation>
    <dataValidation allowBlank="true" errorStyle="stop" operator="between" showDropDown="false" showErrorMessage="true" showInputMessage="true" sqref="F11 F17" type="list">
      <formula1>$X$7:$X$8</formula1>
      <formula2>0</formula2>
    </dataValidation>
    <dataValidation allowBlank="true" errorStyle="stop" operator="between" showDropDown="false" showErrorMessage="true" showInputMessage="true" sqref="G13" type="custom">
      <formula1>IF(F11="Yes",OFFSET(R1,2,1,2,1),OFFSET(R1,1,2,3,1))</formula1>
      <formula2>0</formula2>
    </dataValidation>
    <dataValidation allowBlank="true" error="Please enter 12 digit alphanumeric value." errorStyle="stop" operator="equal" prompt="[A-Z][A-Z][A-Z][0-9][0-9][0-9][A-Z]][0-9]][0-9]][0-9]][0-9]][0-9]&#10;&#10;In absence of ISIN write : ZZZ999Z99999" showDropDown="false" showErrorMessage="true" showInputMessage="true" sqref="F9" type="textLength">
      <formula1>12</formula1>
      <formula2>0</formula2>
    </dataValidation>
    <dataValidation allowBlank="true" errorStyle="stop" operator="between" prompt="Plase enter company name." showDropDown="false" showErrorMessage="true" showInputMessage="true" sqref="F10" type="none">
      <formula1>0</formula1>
      <formula2>0</formula2>
    </dataValidation>
    <dataValidation allowBlank="true" error="Maximum 10 characters allowed." errorStyle="stop" operator="lessThanOrEqual" prompt="Please enter valid MSEI Symbol&#10;&#10;In absence of MSEI Symbol please enter &quot;NOTLISTED&quot;" showDropDown="false" showErrorMessage="true" showInputMessage="true" sqref="F8" type="textLength">
      <formula1>10</formula1>
      <formula2>0</formula2>
    </dataValidation>
    <dataValidation allowBlank="true" error="Maximum 10 characters allowed." errorStyle="stop" operator="lessThanOrEqual" prompt="Please enter valid NSE Symbol&#10;&#10;In absence of NSE Symbol please enter &quot;NOTLISTED&quot;" showDropDown="false" showErrorMessage="true" showInputMessage="true" sqref="F7" type="textLength">
      <formula1>10</formula1>
      <formula2>0</formula2>
    </dataValidation>
    <dataValidation allowBlank="true" error="Please enter 6 digit Scrip code." errorStyle="stop" operator="equal" prompt="Please enter valid Scrip code&#10;&#10;In absence of Scrip code please enter: &quot;000000&quot;&#10;&#10;" showDropDown="false" showErrorMessage="true" showInputMessage="true" sqref="F6" type="textLength">
      <formula1>6</formula1>
      <formula2>0</formula2>
    </dataValidation>
  </dataValidation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U19"/>
  <sheetViews>
    <sheetView showFormulas="false" showGridLines="false" showRowColHeaders="true" showZeros="true" rightToLeft="false" tabSelected="false" showOutlineSymbols="true" defaultGridColor="true" view="normal" topLeftCell="C7" colorId="64" zoomScale="100" zoomScaleNormal="100" zoomScalePageLayoutView="100" workbookViewId="0">
      <selection pane="topLeft" activeCell="F19" activeCellId="0" sqref="F19"/>
    </sheetView>
  </sheetViews>
  <sheetFormatPr defaultColWidth="1.00390625" defaultRowHeight="15" customHeight="true" zeroHeight="false" outlineLevelRow="0" outlineLevelCol="0"/>
  <cols>
    <col collapsed="false" customWidth="true" hidden="true" outlineLevel="0" max="2" min="1" style="0" width="5.71"/>
    <col collapsed="false" customWidth="true" hidden="false" outlineLevel="0" max="3" min="3" style="0" width="5.71"/>
    <col collapsed="false" customWidth="true" hidden="false" outlineLevel="0" max="4" min="4" style="0" width="6.71"/>
    <col collapsed="false" customWidth="true" hidden="false" outlineLevel="0" max="5" min="5" style="0" width="72.14"/>
    <col collapsed="false" customWidth="true" hidden="false" outlineLevel="0" max="6" min="6" style="0" width="14.71"/>
    <col collapsed="false" customWidth="true" hidden="false" outlineLevel="0" max="9" min="7" style="0" width="18.71"/>
    <col collapsed="false" customWidth="true" hidden="false" outlineLevel="0" max="12" min="10" style="0" width="5.71"/>
    <col collapsed="false" customWidth="true" hidden="true" outlineLevel="0" max="32" min="13" style="0" width="11.53"/>
    <col collapsed="false" customWidth="false" hidden="true" outlineLevel="0" max="16384" min="33" style="0" width="1"/>
  </cols>
  <sheetData>
    <row r="1" customFormat="false" ht="15" hidden="true" customHeight="false" outlineLevel="0" collapsed="false">
      <c r="T1" s="0" t="s">
        <v>84</v>
      </c>
      <c r="U1" s="0" t="s">
        <v>50</v>
      </c>
    </row>
    <row r="2" customFormat="false" ht="15" hidden="true" customHeight="false" outlineLevel="0" collapsed="false">
      <c r="U2" s="0" t="s">
        <v>54</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30" hidden="false" customHeight="true" outlineLevel="0" collapsed="false"/>
    <row r="8" customFormat="false" ht="30" hidden="false" customHeight="true" outlineLevel="0" collapsed="false">
      <c r="D8" s="43" t="s">
        <v>85</v>
      </c>
      <c r="E8" s="43" t="s">
        <v>86</v>
      </c>
      <c r="F8" s="44" t="s">
        <v>87</v>
      </c>
      <c r="G8" s="45" t="s">
        <v>88</v>
      </c>
      <c r="H8" s="45" t="s">
        <v>89</v>
      </c>
      <c r="I8" s="45" t="s">
        <v>90</v>
      </c>
    </row>
    <row r="9" customFormat="false" ht="19.5" hidden="false" customHeight="true" outlineLevel="0" collapsed="false">
      <c r="D9" s="46" t="n">
        <v>1</v>
      </c>
      <c r="E9" s="47" t="s">
        <v>91</v>
      </c>
      <c r="F9" s="48" t="s">
        <v>54</v>
      </c>
      <c r="G9" s="49" t="s">
        <v>54</v>
      </c>
      <c r="H9" s="49" t="s">
        <v>54</v>
      </c>
      <c r="I9" s="49" t="s">
        <v>54</v>
      </c>
      <c r="M9" s="0" t="n">
        <v>1</v>
      </c>
      <c r="N9" s="0" t="n">
        <v>1</v>
      </c>
      <c r="O9" s="0" t="n">
        <v>1</v>
      </c>
      <c r="P9" s="0" t="n">
        <v>1</v>
      </c>
      <c r="R9" s="0" t="s">
        <v>92</v>
      </c>
      <c r="S9" s="0" t="s">
        <v>93</v>
      </c>
      <c r="T9" s="0" t="s">
        <v>94</v>
      </c>
      <c r="U9" s="0" t="s">
        <v>95</v>
      </c>
    </row>
    <row r="10" customFormat="false" ht="19.5" hidden="false" customHeight="true" outlineLevel="0" collapsed="false">
      <c r="D10" s="50" t="n">
        <v>2</v>
      </c>
      <c r="E10" s="51" t="s">
        <v>96</v>
      </c>
      <c r="F10" s="52" t="s">
        <v>54</v>
      </c>
      <c r="G10" s="53" t="s">
        <v>54</v>
      </c>
      <c r="H10" s="53" t="s">
        <v>54</v>
      </c>
      <c r="I10" s="53" t="s">
        <v>54</v>
      </c>
      <c r="M10" s="0" t="n">
        <v>1</v>
      </c>
      <c r="N10" s="0" t="n">
        <v>1</v>
      </c>
      <c r="O10" s="0" t="n">
        <v>1</v>
      </c>
      <c r="P10" s="0" t="n">
        <v>1</v>
      </c>
      <c r="R10" s="0" t="s">
        <v>97</v>
      </c>
      <c r="S10" s="0" t="s">
        <v>98</v>
      </c>
      <c r="T10" s="0" t="s">
        <v>99</v>
      </c>
      <c r="U10" s="0" t="s">
        <v>100</v>
      </c>
    </row>
    <row r="11" customFormat="false" ht="19.5" hidden="false" customHeight="true" outlineLevel="0" collapsed="false">
      <c r="D11" s="50" t="n">
        <v>3</v>
      </c>
      <c r="E11" s="51" t="s">
        <v>101</v>
      </c>
      <c r="F11" s="52" t="s">
        <v>54</v>
      </c>
      <c r="G11" s="53" t="s">
        <v>54</v>
      </c>
      <c r="H11" s="53" t="s">
        <v>54</v>
      </c>
      <c r="I11" s="53" t="s">
        <v>54</v>
      </c>
      <c r="M11" s="0" t="n">
        <v>1</v>
      </c>
      <c r="N11" s="0" t="n">
        <v>1</v>
      </c>
      <c r="O11" s="0" t="n">
        <v>1</v>
      </c>
      <c r="P11" s="0" t="n">
        <v>1</v>
      </c>
      <c r="R11" s="0" t="s">
        <v>102</v>
      </c>
      <c r="S11" s="0" t="s">
        <v>103</v>
      </c>
      <c r="T11" s="0" t="s">
        <v>104</v>
      </c>
      <c r="U11" s="0" t="s">
        <v>105</v>
      </c>
    </row>
    <row r="12" customFormat="false" ht="19.5" hidden="false" customHeight="true" outlineLevel="0" collapsed="false">
      <c r="D12" s="50" t="n">
        <v>4</v>
      </c>
      <c r="E12" s="51" t="s">
        <v>106</v>
      </c>
      <c r="F12" s="52" t="s">
        <v>54</v>
      </c>
      <c r="G12" s="53" t="s">
        <v>54</v>
      </c>
      <c r="H12" s="53" t="s">
        <v>54</v>
      </c>
      <c r="I12" s="53" t="s">
        <v>54</v>
      </c>
      <c r="M12" s="0" t="n">
        <v>1</v>
      </c>
      <c r="N12" s="0" t="n">
        <v>1</v>
      </c>
      <c r="O12" s="0" t="n">
        <v>1</v>
      </c>
      <c r="P12" s="0" t="n">
        <v>1</v>
      </c>
      <c r="R12" s="0" t="s">
        <v>107</v>
      </c>
      <c r="S12" s="0" t="s">
        <v>108</v>
      </c>
      <c r="T12" s="0" t="s">
        <v>109</v>
      </c>
      <c r="U12" s="0" t="s">
        <v>110</v>
      </c>
    </row>
    <row r="13" customFormat="false" ht="15" hidden="false" customHeight="false" outlineLevel="0" collapsed="false">
      <c r="D13" s="50" t="n">
        <v>5</v>
      </c>
      <c r="E13" s="51" t="s">
        <v>111</v>
      </c>
      <c r="F13" s="52" t="s">
        <v>54</v>
      </c>
      <c r="G13" s="54" t="s">
        <v>54</v>
      </c>
      <c r="H13" s="53" t="s">
        <v>54</v>
      </c>
      <c r="I13" s="53" t="s">
        <v>54</v>
      </c>
      <c r="M13" s="0" t="n">
        <v>1</v>
      </c>
      <c r="N13" s="0" t="n">
        <v>1</v>
      </c>
      <c r="O13" s="0" t="n">
        <v>1</v>
      </c>
      <c r="P13" s="0" t="n">
        <v>1</v>
      </c>
      <c r="R13" s="0" t="s">
        <v>112</v>
      </c>
      <c r="S13" s="0" t="s">
        <v>113</v>
      </c>
      <c r="T13" s="0" t="s">
        <v>114</v>
      </c>
      <c r="U13" s="0" t="s">
        <v>115</v>
      </c>
    </row>
    <row r="14" customFormat="false" ht="21.75" hidden="false" customHeight="true" outlineLevel="0" collapsed="false">
      <c r="D14" s="50" t="n">
        <v>6</v>
      </c>
      <c r="E14" s="51" t="s">
        <v>116</v>
      </c>
      <c r="F14" s="52" t="s">
        <v>54</v>
      </c>
      <c r="G14" s="53" t="s">
        <v>54</v>
      </c>
      <c r="H14" s="55" t="s">
        <v>54</v>
      </c>
      <c r="I14" s="55" t="s">
        <v>54</v>
      </c>
      <c r="M14" s="0" t="n">
        <v>1</v>
      </c>
      <c r="N14" s="0" t="n">
        <v>1</v>
      </c>
      <c r="O14" s="0" t="n">
        <v>1</v>
      </c>
      <c r="P14" s="0" t="n">
        <v>1</v>
      </c>
      <c r="R14" s="0" t="s">
        <v>117</v>
      </c>
      <c r="S14" s="0" t="s">
        <v>118</v>
      </c>
      <c r="T14" s="0" t="s">
        <v>119</v>
      </c>
      <c r="U14" s="0" t="s">
        <v>120</v>
      </c>
    </row>
    <row r="15" s="36" customFormat="true" ht="19.5" hidden="false" customHeight="true" outlineLevel="0" collapsed="false">
      <c r="D15" s="56" t="n">
        <v>7</v>
      </c>
      <c r="E15" s="57" t="s">
        <v>121</v>
      </c>
      <c r="F15" s="58" t="s">
        <v>54</v>
      </c>
      <c r="G15" s="59" t="s">
        <v>54</v>
      </c>
      <c r="H15" s="60"/>
      <c r="I15" s="61"/>
      <c r="M15" s="36" t="n">
        <v>1</v>
      </c>
      <c r="N15" s="36" t="n">
        <v>1</v>
      </c>
      <c r="O15" s="36" t="n">
        <v>0</v>
      </c>
      <c r="P15" s="36" t="n">
        <v>0</v>
      </c>
      <c r="R15" s="36" t="s">
        <v>122</v>
      </c>
      <c r="S15" s="36" t="s">
        <v>123</v>
      </c>
    </row>
    <row r="16" s="36" customFormat="true" ht="30" hidden="false" customHeight="true" outlineLevel="0" collapsed="false">
      <c r="D16" s="56" t="n">
        <v>8</v>
      </c>
      <c r="E16" s="57" t="s">
        <v>124</v>
      </c>
      <c r="F16" s="58" t="s">
        <v>54</v>
      </c>
      <c r="G16" s="59" t="s">
        <v>54</v>
      </c>
      <c r="H16" s="62"/>
      <c r="I16" s="63"/>
      <c r="M16" s="36" t="n">
        <v>1</v>
      </c>
      <c r="N16" s="36" t="n">
        <v>1</v>
      </c>
      <c r="R16" s="36" t="s">
        <v>125</v>
      </c>
      <c r="S16" s="36" t="s">
        <v>126</v>
      </c>
    </row>
    <row r="17" s="36" customFormat="true" ht="30" hidden="false" customHeight="true" outlineLevel="0" collapsed="false">
      <c r="D17" s="56" t="n">
        <v>9</v>
      </c>
      <c r="E17" s="57" t="s">
        <v>127</v>
      </c>
      <c r="F17" s="58" t="s">
        <v>54</v>
      </c>
      <c r="G17" s="59" t="s">
        <v>54</v>
      </c>
      <c r="H17" s="64"/>
      <c r="I17" s="65"/>
      <c r="M17" s="36" t="n">
        <v>1</v>
      </c>
      <c r="N17" s="36" t="n">
        <v>1</v>
      </c>
      <c r="R17" s="36" t="s">
        <v>128</v>
      </c>
      <c r="S17" s="36" t="s">
        <v>129</v>
      </c>
    </row>
    <row r="18" s="36" customFormat="true" ht="19.5" hidden="false" customHeight="true" outlineLevel="0" collapsed="false">
      <c r="D18" s="56" t="n">
        <v>10</v>
      </c>
      <c r="E18" s="51" t="s">
        <v>130</v>
      </c>
      <c r="F18" s="66" t="s">
        <v>54</v>
      </c>
      <c r="G18" s="67" t="s">
        <v>54</v>
      </c>
      <c r="H18" s="67" t="s">
        <v>54</v>
      </c>
      <c r="I18" s="68" t="s">
        <v>54</v>
      </c>
      <c r="M18" s="36" t="n">
        <v>1</v>
      </c>
      <c r="N18" s="36" t="n">
        <v>1</v>
      </c>
      <c r="O18" s="36" t="n">
        <v>1</v>
      </c>
      <c r="P18" s="36" t="n">
        <v>1</v>
      </c>
      <c r="R18" s="36" t="s">
        <v>131</v>
      </c>
      <c r="S18" s="36" t="s">
        <v>132</v>
      </c>
      <c r="T18" s="36" t="s">
        <v>133</v>
      </c>
      <c r="U18" s="36" t="s">
        <v>134</v>
      </c>
    </row>
    <row r="19" customFormat="false" ht="21" hidden="false" customHeight="true" outlineLevel="0" collapsed="false">
      <c r="D19" s="69" t="n">
        <v>11</v>
      </c>
      <c r="E19" s="70" t="s">
        <v>135</v>
      </c>
      <c r="F19" s="71" t="s">
        <v>50</v>
      </c>
      <c r="G19" s="72"/>
      <c r="H19" s="73"/>
      <c r="I19" s="74"/>
      <c r="M19" s="36" t="n">
        <v>0</v>
      </c>
      <c r="R19" s="36" t="s">
        <v>135</v>
      </c>
    </row>
  </sheetData>
  <sheetProtection sheet="true" password="f884" objects="true" scenarios="true"/>
  <dataValidations count="1">
    <dataValidation allowBlank="true" errorStyle="stop" operator="between" showDropDown="false" showErrorMessage="true" showInputMessage="true" sqref="F9:I14 F15:G18 H18:I18 F19" type="list">
      <formula1>$U$1:$U$2</formula1>
      <formula2>0</formula2>
    </dataValidation>
  </dataValidation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J18"/>
  <sheetViews>
    <sheetView showFormulas="false" showGridLines="false" showRowColHeaders="true" showZeros="true" rightToLeft="false" tabSelected="false" showOutlineSymbols="true" defaultGridColor="true" view="normal" topLeftCell="Y6" colorId="64" zoomScale="85" zoomScaleNormal="85" zoomScalePageLayoutView="100" workbookViewId="0">
      <selection pane="topLeft" activeCell="AG14" activeCellId="0" sqref="AG14"/>
    </sheetView>
  </sheetViews>
  <sheetFormatPr defaultColWidth="9.1484375" defaultRowHeight="15" customHeight="true" zeroHeight="false" outlineLevelRow="0" outlineLevelCol="0"/>
  <cols>
    <col collapsed="false" customWidth="true" hidden="true" outlineLevel="0" max="1" min="1" style="0" width="2.57"/>
    <col collapsed="false" customWidth="false" hidden="true" outlineLevel="0" max="3" min="2" style="0" width="9.14"/>
    <col collapsed="false" customWidth="true" hidden="false" outlineLevel="0" max="4" min="4" style="0" width="2.29"/>
    <col collapsed="false" customWidth="true" hidden="false" outlineLevel="0" max="5" min="5" style="0" width="7.15"/>
    <col collapsed="false" customWidth="true" hidden="false" outlineLevel="0" max="6" min="6" style="0" width="35.71"/>
    <col collapsed="false" customWidth="true" hidden="false" outlineLevel="0" max="7" min="7" style="0" width="16"/>
    <col collapsed="false" customWidth="true" hidden="false" outlineLevel="0" max="8" min="8" style="0" width="24.29"/>
    <col collapsed="false" customWidth="true" hidden="false" outlineLevel="0" max="11" min="9" style="0" width="16.71"/>
    <col collapsed="false" customWidth="true" hidden="false" outlineLevel="0" max="12" min="12" style="0" width="25.71"/>
    <col collapsed="false" customWidth="true" hidden="false" outlineLevel="0" max="13" min="13" style="0" width="15.71"/>
    <col collapsed="false" customWidth="true" hidden="false" outlineLevel="0" max="15" min="14" style="75" width="15.71"/>
    <col collapsed="false" customWidth="true" hidden="false" outlineLevel="0" max="16" min="16" style="0" width="15.71"/>
    <col collapsed="false" customWidth="true" hidden="false" outlineLevel="0" max="17" min="17" style="0" width="21.29"/>
    <col collapsed="false" customWidth="true" hidden="false" outlineLevel="0" max="19" min="18" style="0" width="16.71"/>
    <col collapsed="false" customWidth="true" hidden="false" outlineLevel="0" max="21" min="20" style="0" width="21.43"/>
    <col collapsed="false" customWidth="true" hidden="false" outlineLevel="0" max="22" min="22" style="0" width="25.71"/>
    <col collapsed="false" customWidth="true" hidden="false" outlineLevel="0" max="23" min="23" style="0" width="18.86"/>
    <col collapsed="false" customWidth="true" hidden="false" outlineLevel="0" max="32" min="24" style="0" width="16.71"/>
    <col collapsed="false" customWidth="true" hidden="false" outlineLevel="0" max="36" min="33" style="0" width="17.15"/>
    <col collapsed="false" customWidth="true" hidden="false" outlineLevel="0" max="37" min="37" style="0" width="3.71"/>
    <col collapsed="false" customWidth="true" hidden="true" outlineLevel="0" max="38" min="38" style="0" width="3.71"/>
    <col collapsed="false" customWidth="false" hidden="true" outlineLevel="0" max="16384" min="39" style="0" width="9.14"/>
  </cols>
  <sheetData>
    <row r="1" customFormat="false" ht="15" hidden="true" customHeight="false" outlineLevel="0" collapsed="false"/>
    <row r="2" customFormat="false" ht="15" hidden="true" customHeight="false" outlineLevel="0" collapsed="false">
      <c r="G2" s="0" t="s">
        <v>136</v>
      </c>
      <c r="H2" s="0" t="s">
        <v>137</v>
      </c>
      <c r="I2" s="0" t="s">
        <v>138</v>
      </c>
      <c r="J2" s="0" t="s">
        <v>139</v>
      </c>
      <c r="K2" s="0" t="s">
        <v>140</v>
      </c>
      <c r="L2" s="0" t="s">
        <v>141</v>
      </c>
      <c r="M2" s="0" t="s">
        <v>142</v>
      </c>
      <c r="N2" s="75" t="s">
        <v>143</v>
      </c>
      <c r="O2" s="75" t="s">
        <v>144</v>
      </c>
      <c r="P2" s="0" t="s">
        <v>145</v>
      </c>
      <c r="Q2" s="0" t="s">
        <v>146</v>
      </c>
      <c r="R2" s="0" t="s">
        <v>147</v>
      </c>
      <c r="S2" s="0" t="s">
        <v>148</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163</v>
      </c>
      <c r="AI2" s="0" t="s">
        <v>164</v>
      </c>
      <c r="AJ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8" customFormat="false" ht="30" hidden="false" customHeight="true" outlineLevel="0" collapsed="false">
      <c r="E8" s="76" t="s">
        <v>166</v>
      </c>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c r="AI8" s="76"/>
      <c r="AJ8" s="76"/>
    </row>
    <row r="9" customFormat="false" ht="22.5" hidden="false" customHeight="true" outlineLevel="0" collapsed="false">
      <c r="E9" s="77" t="s">
        <v>167</v>
      </c>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row>
    <row r="10" customFormat="false" ht="27" hidden="false" customHeight="true" outlineLevel="0" collapsed="false">
      <c r="E10" s="78" t="s">
        <v>168</v>
      </c>
      <c r="F10" s="78" t="s">
        <v>169</v>
      </c>
      <c r="G10" s="78" t="s">
        <v>170</v>
      </c>
      <c r="H10" s="78" t="s">
        <v>171</v>
      </c>
      <c r="I10" s="78" t="s">
        <v>172</v>
      </c>
      <c r="J10" s="78" t="s">
        <v>173</v>
      </c>
      <c r="K10" s="78" t="s">
        <v>174</v>
      </c>
      <c r="L10" s="78" t="s">
        <v>175</v>
      </c>
      <c r="M10" s="79" t="s">
        <v>176</v>
      </c>
      <c r="N10" s="79"/>
      <c r="O10" s="79"/>
      <c r="P10" s="79"/>
      <c r="Q10" s="80" t="s">
        <v>177</v>
      </c>
      <c r="R10" s="80" t="s">
        <v>178</v>
      </c>
      <c r="S10" s="80" t="s">
        <v>179</v>
      </c>
      <c r="T10" s="78" t="s">
        <v>180</v>
      </c>
      <c r="U10" s="78" t="s">
        <v>181</v>
      </c>
      <c r="V10" s="78" t="s">
        <v>182</v>
      </c>
      <c r="W10" s="78" t="s">
        <v>183</v>
      </c>
      <c r="X10" s="78"/>
      <c r="Y10" s="78" t="s">
        <v>184</v>
      </c>
      <c r="Z10" s="78"/>
      <c r="AA10" s="78" t="s">
        <v>185</v>
      </c>
      <c r="AB10" s="78"/>
      <c r="AC10" s="78" t="s">
        <v>186</v>
      </c>
      <c r="AD10" s="78"/>
      <c r="AE10" s="78" t="s">
        <v>187</v>
      </c>
      <c r="AF10" s="78"/>
      <c r="AG10" s="78" t="s">
        <v>188</v>
      </c>
      <c r="AH10" s="81" t="s">
        <v>189</v>
      </c>
      <c r="AI10" s="81"/>
      <c r="AJ10" s="81"/>
    </row>
    <row r="11" customFormat="false" ht="24" hidden="false" customHeight="true" outlineLevel="0" collapsed="false">
      <c r="E11" s="78"/>
      <c r="F11" s="78"/>
      <c r="G11" s="78"/>
      <c r="H11" s="78"/>
      <c r="I11" s="78"/>
      <c r="J11" s="78"/>
      <c r="K11" s="78"/>
      <c r="L11" s="78"/>
      <c r="M11" s="81" t="s">
        <v>190</v>
      </c>
      <c r="N11" s="81"/>
      <c r="O11" s="81"/>
      <c r="P11" s="82" t="s">
        <v>191</v>
      </c>
      <c r="Q11" s="80"/>
      <c r="R11" s="80"/>
      <c r="S11" s="80"/>
      <c r="T11" s="78"/>
      <c r="U11" s="78"/>
      <c r="V11" s="78"/>
      <c r="W11" s="78"/>
      <c r="X11" s="78"/>
      <c r="Y11" s="78"/>
      <c r="Z11" s="78"/>
      <c r="AA11" s="78"/>
      <c r="AB11" s="78"/>
      <c r="AC11" s="78"/>
      <c r="AD11" s="78"/>
      <c r="AE11" s="78"/>
      <c r="AF11" s="78"/>
      <c r="AG11" s="78"/>
      <c r="AH11" s="81" t="s">
        <v>192</v>
      </c>
      <c r="AI11" s="81"/>
      <c r="AJ11" s="81"/>
    </row>
    <row r="12" customFormat="false" ht="79.5" hidden="false" customHeight="true" outlineLevel="0" collapsed="false">
      <c r="E12" s="78"/>
      <c r="F12" s="78"/>
      <c r="G12" s="78"/>
      <c r="H12" s="78"/>
      <c r="I12" s="78"/>
      <c r="J12" s="78"/>
      <c r="K12" s="78"/>
      <c r="L12" s="78"/>
      <c r="M12" s="82" t="s">
        <v>193</v>
      </c>
      <c r="N12" s="83" t="s">
        <v>194</v>
      </c>
      <c r="O12" s="83" t="s">
        <v>195</v>
      </c>
      <c r="P12" s="82"/>
      <c r="Q12" s="80"/>
      <c r="R12" s="80"/>
      <c r="S12" s="80"/>
      <c r="T12" s="78"/>
      <c r="U12" s="78"/>
      <c r="V12" s="78"/>
      <c r="W12" s="82" t="s">
        <v>196</v>
      </c>
      <c r="X12" s="82" t="s">
        <v>197</v>
      </c>
      <c r="Y12" s="82" t="s">
        <v>196</v>
      </c>
      <c r="Z12" s="82" t="s">
        <v>197</v>
      </c>
      <c r="AA12" s="82" t="s">
        <v>196</v>
      </c>
      <c r="AB12" s="82" t="s">
        <v>197</v>
      </c>
      <c r="AC12" s="82" t="s">
        <v>196</v>
      </c>
      <c r="AD12" s="82" t="s">
        <v>197</v>
      </c>
      <c r="AE12" s="82" t="s">
        <v>196</v>
      </c>
      <c r="AF12" s="82" t="s">
        <v>197</v>
      </c>
      <c r="AG12" s="78"/>
      <c r="AH12" s="81" t="s">
        <v>198</v>
      </c>
      <c r="AI12" s="81" t="s">
        <v>199</v>
      </c>
      <c r="AJ12" s="81" t="s">
        <v>200</v>
      </c>
    </row>
    <row r="13" customFormat="false" ht="19.5" hidden="false" customHeight="true" outlineLevel="0" collapsed="false">
      <c r="E13" s="84" t="s">
        <v>201</v>
      </c>
      <c r="F13" s="85" t="s">
        <v>202</v>
      </c>
      <c r="G13" s="86" t="n">
        <f aca="false">+IFERROR(IF(COUNT('Shareholding Pattern'!H26),('Shareholding Pattern'!H26),""),"")</f>
        <v>5</v>
      </c>
      <c r="H13" s="86" t="n">
        <f aca="false">+IFERROR(IF(COUNT('Shareholding Pattern'!I26),('Shareholding Pattern'!I26),""),"")</f>
        <v>38355174</v>
      </c>
      <c r="I13" s="86" t="str">
        <f aca="false">+IFERROR(IF(COUNT('Shareholding Pattern'!J26),('Shareholding Pattern'!J26),""),"")</f>
        <v/>
      </c>
      <c r="J13" s="86" t="str">
        <f aca="false">+IFERROR(IF(COUNT('Shareholding Pattern'!K26),('Shareholding Pattern'!K26),""),"")</f>
        <v/>
      </c>
      <c r="K13" s="86" t="n">
        <f aca="false">+IFERROR(IF(COUNT('Shareholding Pattern'!L26),('Shareholding Pattern'!L26),""),"")</f>
        <v>38355174</v>
      </c>
      <c r="L13" s="87" t="n">
        <f aca="false">+IFERROR(IF(COUNT('Shareholding Pattern'!M26),('Shareholding Pattern'!M26),""),"")</f>
        <v>68.44</v>
      </c>
      <c r="M13" s="87" t="n">
        <f aca="false">+IFERROR(IF(COUNT('Shareholding Pattern'!N26),('Shareholding Pattern'!N26),""),"")</f>
        <v>38355174</v>
      </c>
      <c r="N13" s="88" t="str">
        <f aca="false">+IFERROR(IF(COUNT('Shareholding Pattern'!O26),('Shareholding Pattern'!O26),""),"")</f>
        <v/>
      </c>
      <c r="O13" s="88" t="n">
        <f aca="false">+IFERROR(IF(COUNT('Shareholding Pattern'!P26),('Shareholding Pattern'!P26),""),"")</f>
        <v>38355174</v>
      </c>
      <c r="P13" s="87" t="n">
        <f aca="false">+IFERROR(IF(COUNT('Shareholding Pattern'!Q26),('Shareholding Pattern'!Q26),""),"")</f>
        <v>68.44</v>
      </c>
      <c r="Q13" s="86" t="str">
        <f aca="false">+IFERROR(IF(COUNT('Shareholding Pattern'!R26),('Shareholding Pattern'!R26),""),"")</f>
        <v/>
      </c>
      <c r="R13" s="86" t="str">
        <f aca="false">+IFERROR(IF(COUNT('Shareholding Pattern'!S26),('Shareholding Pattern'!S26),""),"")</f>
        <v/>
      </c>
      <c r="S13" s="86" t="str">
        <f aca="false">+IFERROR(IF(COUNT('Shareholding Pattern'!T26),('Shareholding Pattern'!T26),""),"")</f>
        <v/>
      </c>
      <c r="T13" s="86" t="str">
        <f aca="false">+IFERROR(IF(COUNT('Shareholding Pattern'!U26),('Shareholding Pattern'!U26),""),"")</f>
        <v/>
      </c>
      <c r="U13" s="86" t="n">
        <f aca="false">+IFERROR(IF(COUNT('Shareholding Pattern'!V26),('Shareholding Pattern'!V26),""),"")</f>
        <v>38355174</v>
      </c>
      <c r="V13" s="87" t="n">
        <f aca="false">+IFERROR(IF(COUNT('Shareholding Pattern'!W26),('Shareholding Pattern'!W26),""),"")</f>
        <v>68.44</v>
      </c>
      <c r="W13" s="86" t="str">
        <f aca="false">+IFERROR(IF(COUNT('Shareholding Pattern'!X26),('Shareholding Pattern'!X26),""),"")</f>
        <v/>
      </c>
      <c r="X13" s="87" t="str">
        <f aca="false">+IFERROR(IF(COUNT('Shareholding Pattern'!Y26),('Shareholding Pattern'!Y26),""),"")</f>
        <v/>
      </c>
      <c r="Y13" s="86" t="str">
        <f aca="false">+IFERROR(IF(COUNT('Shareholding Pattern'!Z26),('Shareholding Pattern'!Z26),""),"")</f>
        <v/>
      </c>
      <c r="Z13" s="87" t="str">
        <f aca="false">+IFERROR(IF(COUNT('Shareholding Pattern'!AA26),('Shareholding Pattern'!AA26),""),"")</f>
        <v/>
      </c>
      <c r="AA13" s="86" t="str">
        <f aca="false">+IFERROR(IF(COUNT('Shareholding Pattern'!AB26),('Shareholding Pattern'!AB26),""),"")</f>
        <v/>
      </c>
      <c r="AB13" s="87" t="str">
        <f aca="false">+IFERROR(IF(COUNT('Shareholding Pattern'!AC26),('Shareholding Pattern'!AC26),""),"")</f>
        <v/>
      </c>
      <c r="AC13" s="86" t="str">
        <f aca="false">+IFERROR(IF(COUNT('Shareholding Pattern'!AD26),('Shareholding Pattern'!AD26),""),"")</f>
        <v/>
      </c>
      <c r="AD13" s="87" t="str">
        <f aca="false">+IFERROR(IF(COUNT('Shareholding Pattern'!AE26),('Shareholding Pattern'!AE26),""),"")</f>
        <v/>
      </c>
      <c r="AE13" s="86" t="str">
        <f aca="false">+IFERROR(IF(COUNT('Shareholding Pattern'!AF26),('Shareholding Pattern'!AF26),""),"")</f>
        <v/>
      </c>
      <c r="AF13" s="87" t="str">
        <f aca="false">+IFERROR(IF(COUNT('Shareholding Pattern'!AG26),('Shareholding Pattern'!AG26),""),"")</f>
        <v/>
      </c>
      <c r="AG13" s="86" t="n">
        <f aca="false">+IFERROR(IF(COUNT('Shareholding Pattern'!AH26),('Shareholding Pattern'!AH26),""),"")</f>
        <v>38355174</v>
      </c>
      <c r="AH13" s="89"/>
      <c r="AI13" s="90"/>
      <c r="AJ13" s="91"/>
    </row>
    <row r="14" customFormat="false" ht="19.5" hidden="false" customHeight="true" outlineLevel="0" collapsed="false">
      <c r="E14" s="84" t="s">
        <v>203</v>
      </c>
      <c r="F14" s="92" t="s">
        <v>204</v>
      </c>
      <c r="G14" s="86" t="n">
        <f aca="false">+IFERROR(IF(COUNT('Shareholding Pattern'!H71),('Shareholding Pattern'!H71),""),"")</f>
        <v>26855</v>
      </c>
      <c r="H14" s="86" t="n">
        <f aca="false">+IFERROR(IF(COUNT('Shareholding Pattern'!I71),('Shareholding Pattern'!I71),""),"")</f>
        <v>17684826</v>
      </c>
      <c r="I14" s="86" t="str">
        <f aca="false">+IFERROR(IF(COUNT('Shareholding Pattern'!J71),('Shareholding Pattern'!J71),""),"")</f>
        <v/>
      </c>
      <c r="J14" s="86" t="str">
        <f aca="false">+IFERROR(IF(COUNT('Shareholding Pattern'!K71),('Shareholding Pattern'!K71),""),"")</f>
        <v/>
      </c>
      <c r="K14" s="86" t="n">
        <f aca="false">+IFERROR(IF(COUNT('Shareholding Pattern'!L71),('Shareholding Pattern'!L71),""),"")</f>
        <v>17684826</v>
      </c>
      <c r="L14" s="87" t="n">
        <f aca="false">+IFERROR(IF(COUNT('Shareholding Pattern'!M71),('Shareholding Pattern'!M71),""),"")</f>
        <v>31.56</v>
      </c>
      <c r="M14" s="93" t="n">
        <f aca="false">+IFERROR(IF(COUNT('Shareholding Pattern'!N71),('Shareholding Pattern'!N71),""),"")</f>
        <v>17684826</v>
      </c>
      <c r="N14" s="88" t="str">
        <f aca="false">+IFERROR(IF(COUNT('Shareholding Pattern'!O71),('Shareholding Pattern'!O71),""),"")</f>
        <v/>
      </c>
      <c r="O14" s="88" t="n">
        <f aca="false">+IFERROR(IF(COUNT('Shareholding Pattern'!P71),('Shareholding Pattern'!P71),""),"")</f>
        <v>17684826</v>
      </c>
      <c r="P14" s="87" t="n">
        <f aca="false">+IFERROR(IF(COUNT('Shareholding Pattern'!Q71),('Shareholding Pattern'!Q71),""),"")</f>
        <v>31.56</v>
      </c>
      <c r="Q14" s="86" t="str">
        <f aca="false">+IFERROR(IF(COUNT('Shareholding Pattern'!R71),('Shareholding Pattern'!R71),""),"")</f>
        <v/>
      </c>
      <c r="R14" s="86" t="str">
        <f aca="false">+IFERROR(IF(COUNT('Shareholding Pattern'!S71),('Shareholding Pattern'!S71),""),"")</f>
        <v/>
      </c>
      <c r="S14" s="86" t="str">
        <f aca="false">+IFERROR(IF(COUNT('Shareholding Pattern'!T71),('Shareholding Pattern'!T71),""),"")</f>
        <v/>
      </c>
      <c r="T14" s="86" t="str">
        <f aca="false">+IFERROR(IF(COUNT('Shareholding Pattern'!U71),('Shareholding Pattern'!U71),""),"")</f>
        <v/>
      </c>
      <c r="U14" s="86" t="n">
        <f aca="false">+IFERROR(IF(COUNT('Shareholding Pattern'!V71),('Shareholding Pattern'!V71),""),"")</f>
        <v>17684826</v>
      </c>
      <c r="V14" s="87" t="n">
        <f aca="false">+IFERROR(IF(COUNT('Shareholding Pattern'!W71),('Shareholding Pattern'!W71),""),"")</f>
        <v>31.56</v>
      </c>
      <c r="W14" s="86" t="str">
        <f aca="false">+IFERROR(IF(COUNT('Shareholding Pattern'!X71),('Shareholding Pattern'!X71),""),"")</f>
        <v/>
      </c>
      <c r="X14" s="94" t="str">
        <f aca="false">+IFERROR(IF(COUNT('Shareholding Pattern'!Y71),('Shareholding Pattern'!Y71),""),"")</f>
        <v/>
      </c>
      <c r="Y14" s="95"/>
      <c r="Z14" s="96"/>
      <c r="AA14" s="96"/>
      <c r="AB14" s="96"/>
      <c r="AC14" s="96"/>
      <c r="AD14" s="96"/>
      <c r="AE14" s="96"/>
      <c r="AF14" s="97"/>
      <c r="AG14" s="98" t="n">
        <f aca="false">+IFERROR(IF(COUNT('Shareholding Pattern'!AH71),('Shareholding Pattern'!AH71),""),"")</f>
        <v>16113402</v>
      </c>
      <c r="AH14" s="86" t="n">
        <f aca="false">+IFERROR(IF(COUNT('Shareholding Pattern'!AI71),('Shareholding Pattern'!AI71),""),"")</f>
        <v>0</v>
      </c>
      <c r="AI14" s="86" t="n">
        <f aca="false">+IFERROR(IF(COUNT('Shareholding Pattern'!AJ71),('Shareholding Pattern'!AJ71),""),"")</f>
        <v>0</v>
      </c>
      <c r="AJ14" s="86" t="n">
        <f aca="false">+IFERROR(IF(COUNT('Shareholding Pattern'!AK71),('Shareholding Pattern'!AK71),""),"")</f>
        <v>0</v>
      </c>
    </row>
    <row r="15" customFormat="false" ht="19.5" hidden="false" customHeight="true" outlineLevel="0" collapsed="false">
      <c r="E15" s="84" t="s">
        <v>205</v>
      </c>
      <c r="F15" s="85" t="s">
        <v>90</v>
      </c>
      <c r="G15" s="86" t="str">
        <f aca="false">+IFERROR(IF(COUNT('Shareholding Pattern'!H77),('Shareholding Pattern'!H77),""),"")</f>
        <v/>
      </c>
      <c r="H15" s="86" t="str">
        <f aca="false">+IFERROR(IF(COUNT('Shareholding Pattern'!I77),('Shareholding Pattern'!I77),""),"")</f>
        <v/>
      </c>
      <c r="I15" s="86" t="str">
        <f aca="false">+IFERROR(IF(COUNT('Shareholding Pattern'!J77),('Shareholding Pattern'!J77),""),"")</f>
        <v/>
      </c>
      <c r="J15" s="86" t="str">
        <f aca="false">+IFERROR(IF(COUNT('Shareholding Pattern'!K77),('Shareholding Pattern'!K77),""),"")</f>
        <v/>
      </c>
      <c r="K15" s="86" t="str">
        <f aca="false">+IFERROR(IF(COUNT('Shareholding Pattern'!L77),('Shareholding Pattern'!L77),""),"")</f>
        <v/>
      </c>
      <c r="L15" s="99"/>
      <c r="M15" s="86" t="str">
        <f aca="false">+IFERROR(IF(COUNT('Shareholding Pattern'!N77),('Shareholding Pattern'!N77),""),"")</f>
        <v/>
      </c>
      <c r="N15" s="88" t="str">
        <f aca="false">+IFERROR(IF(COUNT('Shareholding Pattern'!O77),('Shareholding Pattern'!O77),""),"")</f>
        <v/>
      </c>
      <c r="O15" s="88" t="str">
        <f aca="false">+IFERROR(IF(COUNT('Shareholding Pattern'!P77),('Shareholding Pattern'!P77),""),"")</f>
        <v/>
      </c>
      <c r="P15" s="87" t="str">
        <f aca="false">+IFERROR(IF(COUNT('Shareholding Pattern'!Q77),('Shareholding Pattern'!Q77),""),"")</f>
        <v/>
      </c>
      <c r="Q15" s="86" t="str">
        <f aca="false">+IFERROR(IF(COUNT('Shareholding Pattern'!R77),('Shareholding Pattern'!R77),""),"")</f>
        <v/>
      </c>
      <c r="R15" s="86" t="str">
        <f aca="false">+IFERROR(IF(COUNT('Shareholding Pattern'!S77),('Shareholding Pattern'!S77),""),"")</f>
        <v/>
      </c>
      <c r="S15" s="86" t="str">
        <f aca="false">+IFERROR(IF(COUNT('Shareholding Pattern'!T77),('Shareholding Pattern'!T77),""),"")</f>
        <v/>
      </c>
      <c r="T15" s="86" t="str">
        <f aca="false">+IFERROR(IF(COUNT('Shareholding Pattern'!U77),('Shareholding Pattern'!U77),""),"")</f>
        <v/>
      </c>
      <c r="U15" s="86" t="str">
        <f aca="false">+IFERROR(IF(COUNT('Shareholding Pattern'!V77),('Shareholding Pattern'!V77),""),"")</f>
        <v/>
      </c>
      <c r="V15" s="99"/>
      <c r="W15" s="86" t="str">
        <f aca="false">+IFERROR(IF(COUNT('Shareholding Pattern'!X77),('Shareholding Pattern'!X77),""),"")</f>
        <v/>
      </c>
      <c r="X15" s="94" t="str">
        <f aca="false">+IFERROR(IF(COUNT('Shareholding Pattern'!Y77),('Shareholding Pattern'!Y77),""),"")</f>
        <v/>
      </c>
      <c r="Y15" s="100"/>
      <c r="Z15" s="101"/>
      <c r="AA15" s="101"/>
      <c r="AB15" s="101"/>
      <c r="AC15" s="101"/>
      <c r="AD15" s="101"/>
      <c r="AE15" s="101"/>
      <c r="AF15" s="102"/>
      <c r="AG15" s="98" t="str">
        <f aca="false">+IFERROR(IF(COUNT('Shareholding Pattern'!AH77),('Shareholding Pattern'!AH77),""),"")</f>
        <v/>
      </c>
      <c r="AH15" s="103"/>
      <c r="AI15" s="104"/>
      <c r="AJ15" s="105"/>
    </row>
    <row r="16" customFormat="false" ht="19.5" hidden="false" customHeight="true" outlineLevel="0" collapsed="false">
      <c r="E16" s="106" t="s">
        <v>206</v>
      </c>
      <c r="F16" s="107" t="s">
        <v>207</v>
      </c>
      <c r="G16" s="86" t="str">
        <f aca="false">+IFERROR(IF(COUNT('Shareholding Pattern'!H75),('Shareholding Pattern'!H75),""),"")</f>
        <v/>
      </c>
      <c r="H16" s="86" t="str">
        <f aca="false">+IFERROR(IF(COUNT('Shareholding Pattern'!I75),('Shareholding Pattern'!I75),""),"")</f>
        <v/>
      </c>
      <c r="I16" s="86" t="str">
        <f aca="false">+IFERROR(IF(COUNT('Shareholding Pattern'!J75),('Shareholding Pattern'!J75),""),"")</f>
        <v/>
      </c>
      <c r="J16" s="86" t="str">
        <f aca="false">+IFERROR(IF(COUNT('Shareholding Pattern'!K75),('Shareholding Pattern'!K75),""),"")</f>
        <v/>
      </c>
      <c r="K16" s="86" t="str">
        <f aca="false">+IFERROR(IF(COUNT('Shareholding Pattern'!L75),('Shareholding Pattern'!L75),""),"")</f>
        <v/>
      </c>
      <c r="L16" s="108"/>
      <c r="M16" s="87" t="str">
        <f aca="false">+IFERROR(IF(COUNT('Shareholding Pattern'!N75),('Shareholding Pattern'!N75),""),"")</f>
        <v/>
      </c>
      <c r="N16" s="88" t="str">
        <f aca="false">+IFERROR(IF(COUNT('Shareholding Pattern'!O75),('Shareholding Pattern'!O75),""),"")</f>
        <v/>
      </c>
      <c r="O16" s="88" t="str">
        <f aca="false">+IFERROR(IF(COUNT('Shareholding Pattern'!P75),('Shareholding Pattern'!P75),""),"")</f>
        <v/>
      </c>
      <c r="P16" s="87" t="str">
        <f aca="false">+IFERROR(IF(COUNT('Shareholding Pattern'!Q75),('Shareholding Pattern'!Q75),""),"")</f>
        <v/>
      </c>
      <c r="Q16" s="86" t="str">
        <f aca="false">+IFERROR(IF(COUNT('Shareholding Pattern'!R75),('Shareholding Pattern'!R75),""),"")</f>
        <v/>
      </c>
      <c r="R16" s="86" t="str">
        <f aca="false">+IFERROR(IF(COUNT('Shareholding Pattern'!S75),('Shareholding Pattern'!S75),""),"")</f>
        <v/>
      </c>
      <c r="S16" s="86" t="str">
        <f aca="false">+IFERROR(IF(COUNT('Shareholding Pattern'!T75),('Shareholding Pattern'!T75),""),"")</f>
        <v/>
      </c>
      <c r="T16" s="86" t="str">
        <f aca="false">+IFERROR(IF(COUNT('Shareholding Pattern'!U75),('Shareholding Pattern'!U75),""),"")</f>
        <v/>
      </c>
      <c r="U16" s="86" t="str">
        <f aca="false">+IFERROR(IF(COUNT('Shareholding Pattern'!V75),('Shareholding Pattern'!V75),""),"")</f>
        <v/>
      </c>
      <c r="V16" s="108"/>
      <c r="W16" s="86" t="str">
        <f aca="false">+IFERROR(IF(COUNT('Shareholding Pattern'!X75),('Shareholding Pattern'!X75),""),"")</f>
        <v/>
      </c>
      <c r="X16" s="94" t="str">
        <f aca="false">+IFERROR(IF(COUNT('Shareholding Pattern'!Y75),('Shareholding Pattern'!Y75),""),"")</f>
        <v/>
      </c>
      <c r="Y16" s="100"/>
      <c r="Z16" s="101"/>
      <c r="AA16" s="101"/>
      <c r="AB16" s="101"/>
      <c r="AC16" s="101"/>
      <c r="AD16" s="101"/>
      <c r="AE16" s="101"/>
      <c r="AF16" s="102"/>
      <c r="AG16" s="98" t="str">
        <f aca="false">+IFERROR(IF(COUNT('Shareholding Pattern'!AH75),('Shareholding Pattern'!AH75),""),"")</f>
        <v/>
      </c>
      <c r="AH16" s="109"/>
      <c r="AI16" s="110"/>
      <c r="AJ16" s="111"/>
    </row>
    <row r="17" customFormat="false" ht="19.5" hidden="false" customHeight="true" outlineLevel="0" collapsed="false">
      <c r="E17" s="106" t="s">
        <v>208</v>
      </c>
      <c r="F17" s="107" t="s">
        <v>209</v>
      </c>
      <c r="G17" s="86" t="str">
        <f aca="false">+IFERROR(IF(COUNT('Shareholding Pattern'!H76),('Shareholding Pattern'!H76),""),"")</f>
        <v/>
      </c>
      <c r="H17" s="86" t="str">
        <f aca="false">+IFERROR(IF(COUNT('Shareholding Pattern'!I76),('Shareholding Pattern'!I76),""),"")</f>
        <v/>
      </c>
      <c r="I17" s="86" t="str">
        <f aca="false">+IFERROR(IF(COUNT('Shareholding Pattern'!J76),('Shareholding Pattern'!J76),""),"")</f>
        <v/>
      </c>
      <c r="J17" s="86" t="str">
        <f aca="false">+IFERROR(IF(COUNT('Shareholding Pattern'!K76),('Shareholding Pattern'!K76),""),"")</f>
        <v/>
      </c>
      <c r="K17" s="86" t="str">
        <f aca="false">+IFERROR(IF(COUNT('Shareholding Pattern'!L76),('Shareholding Pattern'!L76),""),"")</f>
        <v/>
      </c>
      <c r="L17" s="87" t="str">
        <f aca="false">+IFERROR(IF(COUNT('Shareholding Pattern'!M76),('Shareholding Pattern'!M76),""),"")</f>
        <v/>
      </c>
      <c r="M17" s="87" t="str">
        <f aca="false">+IFERROR(IF(COUNT('Shareholding Pattern'!N76),('Shareholding Pattern'!N76),""),"")</f>
        <v/>
      </c>
      <c r="N17" s="88" t="str">
        <f aca="false">+IFERROR(IF(COUNT('Shareholding Pattern'!O76),('Shareholding Pattern'!O76),""),"")</f>
        <v/>
      </c>
      <c r="O17" s="88" t="str">
        <f aca="false">+IFERROR(IF(COUNT('Shareholding Pattern'!P76),('Shareholding Pattern'!P76),""),"")</f>
        <v/>
      </c>
      <c r="P17" s="87" t="str">
        <f aca="false">+IFERROR(IF(COUNT('Shareholding Pattern'!Q76),('Shareholding Pattern'!Q76),""),"")</f>
        <v/>
      </c>
      <c r="Q17" s="86" t="str">
        <f aca="false">+IFERROR(IF(COUNT('Shareholding Pattern'!R76),('Shareholding Pattern'!R76),""),"")</f>
        <v/>
      </c>
      <c r="R17" s="86" t="str">
        <f aca="false">+IFERROR(IF(COUNT('Shareholding Pattern'!S76),('Shareholding Pattern'!S76),""),"")</f>
        <v/>
      </c>
      <c r="S17" s="86" t="str">
        <f aca="false">+IFERROR(IF(COUNT('Shareholding Pattern'!T76),('Shareholding Pattern'!T76),""),"")</f>
        <v/>
      </c>
      <c r="T17" s="86" t="str">
        <f aca="false">+IFERROR(IF(COUNT('Shareholding Pattern'!U76),('Shareholding Pattern'!U76),""),"")</f>
        <v/>
      </c>
      <c r="U17" s="86" t="str">
        <f aca="false">+IFERROR(IF(COUNT('Shareholding Pattern'!V76),('Shareholding Pattern'!V76),""),"")</f>
        <v/>
      </c>
      <c r="V17" s="87" t="str">
        <f aca="false">+IFERROR(IF(COUNT('Shareholding Pattern'!W76),('Shareholding Pattern'!W76),""),"")</f>
        <v/>
      </c>
      <c r="W17" s="86" t="str">
        <f aca="false">+IFERROR(IF(COUNT('Shareholding Pattern'!X76),('Shareholding Pattern'!X76),""),"")</f>
        <v/>
      </c>
      <c r="X17" s="94" t="str">
        <f aca="false">+IFERROR(IF(COUNT('Shareholding Pattern'!Y76),('Shareholding Pattern'!Y76),""),"")</f>
        <v/>
      </c>
      <c r="Y17" s="112"/>
      <c r="Z17" s="113"/>
      <c r="AA17" s="113"/>
      <c r="AB17" s="113"/>
      <c r="AC17" s="113"/>
      <c r="AD17" s="113"/>
      <c r="AE17" s="113"/>
      <c r="AF17" s="114"/>
      <c r="AG17" s="98" t="str">
        <f aca="false">+IFERROR(IF(COUNT('Shareholding Pattern'!AH76),('Shareholding Pattern'!AH76),""),"")</f>
        <v/>
      </c>
      <c r="AH17" s="115"/>
      <c r="AI17" s="116"/>
      <c r="AJ17" s="117"/>
    </row>
    <row r="18" customFormat="false" ht="17.35" hidden="false" customHeight="false" outlineLevel="0" collapsed="false">
      <c r="E18" s="118"/>
      <c r="F18" s="119" t="s">
        <v>195</v>
      </c>
      <c r="G18" s="120" t="n">
        <f aca="false">+IFERROR(IF(COUNT('Shareholding Pattern'!H79),('Shareholding Pattern'!H79),""),"")</f>
        <v>26860</v>
      </c>
      <c r="H18" s="120" t="n">
        <f aca="false">+IFERROR(IF(COUNT('Shareholding Pattern'!I79),('Shareholding Pattern'!I79),""),"")</f>
        <v>56040000</v>
      </c>
      <c r="I18" s="120" t="str">
        <f aca="false">+IFERROR(IF(COUNT('Shareholding Pattern'!J79),('Shareholding Pattern'!J79),""),"")</f>
        <v/>
      </c>
      <c r="J18" s="120" t="str">
        <f aca="false">+IFERROR(IF(COUNT('Shareholding Pattern'!K79),('Shareholding Pattern'!K79),""),"")</f>
        <v/>
      </c>
      <c r="K18" s="120" t="n">
        <f aca="false">+IFERROR(IF(COUNT('Shareholding Pattern'!L79),('Shareholding Pattern'!L79),""),"")</f>
        <v>56040000</v>
      </c>
      <c r="L18" s="121" t="n">
        <f aca="false">+IFERROR(IF(COUNT('Shareholding Pattern'!M79),('Shareholding Pattern'!M79),""),"")</f>
        <v>100</v>
      </c>
      <c r="M18" s="122" t="n">
        <f aca="false">+IFERROR(IF(COUNT('Shareholding Pattern'!N79),('Shareholding Pattern'!N79),""),"")</f>
        <v>56040000</v>
      </c>
      <c r="N18" s="123" t="str">
        <f aca="false">+IFERROR(IF(COUNT('Shareholding Pattern'!O79),('Shareholding Pattern'!O79),""),"")</f>
        <v/>
      </c>
      <c r="O18" s="123" t="n">
        <f aca="false">+IFERROR(IF(COUNT('Shareholding Pattern'!P79),('Shareholding Pattern'!P79),""),"")</f>
        <v>56040000</v>
      </c>
      <c r="P18" s="122" t="n">
        <f aca="false">+IFERROR(IF(COUNT('Shareholding Pattern'!Q79),('Shareholding Pattern'!Q79),""),"")</f>
        <v>100</v>
      </c>
      <c r="Q18" s="120" t="str">
        <f aca="false">+IFERROR(IF(COUNT('Shareholding Pattern'!R79),('Shareholding Pattern'!R79),""),"")</f>
        <v/>
      </c>
      <c r="R18" s="120" t="str">
        <f aca="false">+IFERROR(IF(COUNT('Shareholding Pattern'!S79),('Shareholding Pattern'!S79),""),"")</f>
        <v/>
      </c>
      <c r="S18" s="120" t="str">
        <f aca="false">+IFERROR(IF(COUNT('Shareholding Pattern'!T79),('Shareholding Pattern'!T79),""),"")</f>
        <v/>
      </c>
      <c r="T18" s="120" t="str">
        <f aca="false">+IFERROR(IF(COUNT('Shareholding Pattern'!U79),('Shareholding Pattern'!U79),""),"")</f>
        <v/>
      </c>
      <c r="U18" s="120" t="n">
        <f aca="false">+IFERROR(IF(COUNT('Shareholding Pattern'!V79),('Shareholding Pattern'!V79),""),"")</f>
        <v>56040000</v>
      </c>
      <c r="V18" s="121" t="n">
        <f aca="false">+IFERROR(IF(COUNT('Shareholding Pattern'!W79),('Shareholding Pattern'!W79),""),"")</f>
        <v>100</v>
      </c>
      <c r="W18" s="120" t="str">
        <f aca="false">+IFERROR(IF(COUNT('Shareholding Pattern'!X79),('Shareholding Pattern'!X79),""),"")</f>
        <v/>
      </c>
      <c r="X18" s="122" t="str">
        <f aca="false">+IFERROR(IF(COUNT('Shareholding Pattern'!Y79),('Shareholding Pattern'!Y79),""),"")</f>
        <v/>
      </c>
      <c r="Y18" s="120" t="str">
        <f aca="false">+IFERROR(IF(COUNT('Shareholding Pattern'!Z79),('Shareholding Pattern'!Z79),""),"")</f>
        <v/>
      </c>
      <c r="Z18" s="122" t="str">
        <f aca="false">+IFERROR(IF(COUNT('Shareholding Pattern'!AA79),('Shareholding Pattern'!AA79),""),"")</f>
        <v/>
      </c>
      <c r="AA18" s="120" t="str">
        <f aca="false">+IFERROR(IF(COUNT('Shareholding Pattern'!AB79),('Shareholding Pattern'!AB79),""),"")</f>
        <v/>
      </c>
      <c r="AB18" s="122" t="str">
        <f aca="false">+IFERROR(IF(COUNT('Shareholding Pattern'!AC79),('Shareholding Pattern'!AC79),""),"")</f>
        <v/>
      </c>
      <c r="AC18" s="120" t="str">
        <f aca="false">+IFERROR(IF(COUNT('Shareholding Pattern'!AD79),('Shareholding Pattern'!AD79),""),"")</f>
        <v/>
      </c>
      <c r="AD18" s="122" t="str">
        <f aca="false">+IFERROR(IF(COUNT('Shareholding Pattern'!AE79),('Shareholding Pattern'!AE79),""),"")</f>
        <v/>
      </c>
      <c r="AE18" s="120" t="str">
        <f aca="false">+IFERROR(IF(COUNT('Shareholding Pattern'!AF79),('Shareholding Pattern'!AF79),""),"")</f>
        <v/>
      </c>
      <c r="AF18" s="122" t="str">
        <f aca="false">+IFERROR(IF(COUNT('Shareholding Pattern'!AG79),('Shareholding Pattern'!AG79),""),"")</f>
        <v/>
      </c>
      <c r="AG18" s="120" t="n">
        <f aca="false">+IFERROR(IF(COUNT('Shareholding Pattern'!AH79),('Shareholding Pattern'!AH79),""),"")</f>
        <v>54468576</v>
      </c>
      <c r="AH18" s="120" t="n">
        <f aca="false">+IFERROR(IF(COUNT('Shareholding Pattern'!AI79),('Shareholding Pattern'!AI79),""),"")</f>
        <v>0</v>
      </c>
      <c r="AI18" s="120" t="n">
        <f aca="false">+IFERROR(IF(COUNT('Shareholding Pattern'!AJ79),('Shareholding Pattern'!AJ79),""),"")</f>
        <v>0</v>
      </c>
      <c r="AJ18" s="120" t="n">
        <f aca="false">+IFERROR(IF(COUNT('Shareholding Pattern'!AK79),('Shareholding Pattern'!AK79),""),"")</f>
        <v>0</v>
      </c>
    </row>
  </sheetData>
  <sheetProtection sheet="true" objects="true" scenarios="true"/>
  <mergeCells count="27">
    <mergeCell ref="E8:AJ8"/>
    <mergeCell ref="E9:AJ9"/>
    <mergeCell ref="E10:E12"/>
    <mergeCell ref="F10:F12"/>
    <mergeCell ref="G10:G12"/>
    <mergeCell ref="H10:H12"/>
    <mergeCell ref="I10:I12"/>
    <mergeCell ref="J10:J12"/>
    <mergeCell ref="K10:K12"/>
    <mergeCell ref="L10:L12"/>
    <mergeCell ref="M10:P10"/>
    <mergeCell ref="Q10:Q12"/>
    <mergeCell ref="R10:R12"/>
    <mergeCell ref="S10:S12"/>
    <mergeCell ref="T10:T12"/>
    <mergeCell ref="U10:U12"/>
    <mergeCell ref="V10:V12"/>
    <mergeCell ref="W10:X11"/>
    <mergeCell ref="Y10:Z11"/>
    <mergeCell ref="AA10:AB11"/>
    <mergeCell ref="AC10:AD11"/>
    <mergeCell ref="AE10:AF11"/>
    <mergeCell ref="AG10:AG12"/>
    <mergeCell ref="AH10:AJ10"/>
    <mergeCell ref="M11:O11"/>
    <mergeCell ref="P11:P12"/>
    <mergeCell ref="AH11:AJ11"/>
  </mergeCell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N83"/>
  <sheetViews>
    <sheetView showFormulas="false" showGridLines="false" showRowColHeaders="true" showZeros="true" rightToLeft="false" tabSelected="false" showOutlineSymbols="true" defaultGridColor="true" view="normal" topLeftCell="A1" colorId="64" zoomScale="85" zoomScaleNormal="85" zoomScalePageLayoutView="100" workbookViewId="0">
      <pane xSplit="7" ySplit="11" topLeftCell="H57" activePane="bottomRight" state="frozen"/>
      <selection pane="topLeft" activeCell="A1" activeCellId="0" sqref="A1"/>
      <selection pane="topRight" activeCell="H1" activeCellId="0" sqref="H1"/>
      <selection pane="bottomLeft" activeCell="A57" activeCellId="0" sqref="A57"/>
      <selection pane="bottomRight" activeCell="F62" activeCellId="0" sqref="F62"/>
    </sheetView>
  </sheetViews>
  <sheetFormatPr defaultColWidth="5.5703125" defaultRowHeight="15" customHeight="true" zeroHeight="false" outlineLevelRow="0" outlineLevelCol="0"/>
  <cols>
    <col collapsed="false" customWidth="true" hidden="true" outlineLevel="0" max="3" min="1" style="0" width="2.71"/>
    <col collapsed="false" customWidth="true" hidden="false" outlineLevel="0" max="4" min="4" style="0" width="2.29"/>
    <col collapsed="false" customWidth="true" hidden="false" outlineLevel="0" max="5" min="5" style="0" width="6.57"/>
    <col collapsed="false" customWidth="true" hidden="false" outlineLevel="0" max="6" min="6" style="0" width="46.57"/>
    <col collapsed="false" customWidth="false" hidden="true" outlineLevel="0" max="7" min="7" style="0" width="5.57"/>
    <col collapsed="false" customWidth="true" hidden="false" outlineLevel="0" max="10" min="8" style="124" width="20.71"/>
    <col collapsed="false" customWidth="true" hidden="false" outlineLevel="0" max="12" min="11" style="0" width="20.71"/>
    <col collapsed="false" customWidth="true" hidden="false" outlineLevel="0" max="13" min="13" style="125" width="20.71"/>
    <col collapsed="false" customWidth="true" hidden="false" outlineLevel="0" max="15" min="14" style="75" width="20.71"/>
    <col collapsed="false" customWidth="true" hidden="false" outlineLevel="0" max="16" min="16" style="124" width="20.71"/>
    <col collapsed="false" customWidth="true" hidden="false" outlineLevel="0" max="17" min="17" style="125" width="20.71"/>
    <col collapsed="false" customWidth="true" hidden="false" outlineLevel="0" max="22" min="18" style="124" width="20.71"/>
    <col collapsed="false" customWidth="true" hidden="false" outlineLevel="0" max="23" min="23" style="75" width="23.71"/>
    <col collapsed="false" customWidth="true" hidden="false" outlineLevel="0" max="25" min="24" style="75" width="20.71"/>
    <col collapsed="false" customWidth="true" hidden="false" outlineLevel="0" max="26" min="26" style="124" width="20.71"/>
    <col collapsed="false" customWidth="true" hidden="false" outlineLevel="0" max="33" min="27" style="75" width="20.71"/>
    <col collapsed="false" customWidth="true" hidden="false" outlineLevel="0" max="34" min="34" style="124" width="20.71"/>
    <col collapsed="false" customWidth="true" hidden="false" outlineLevel="0" max="37" min="35" style="0" width="20.71"/>
    <col collapsed="false" customWidth="true" hidden="true" outlineLevel="0" max="66" min="41" style="0" width="11.53"/>
    <col collapsed="false" customWidth="false" hidden="true" outlineLevel="0" max="16384" min="67" style="0" width="5.57"/>
  </cols>
  <sheetData>
    <row r="1" customFormat="false" ht="15" hidden="true" customHeight="false" outlineLevel="0" collapsed="false"/>
    <row r="2" customFormat="false" ht="15" hidden="true" customHeight="false" outlineLevel="0" collapsed="false">
      <c r="H2" s="124" t="s">
        <v>136</v>
      </c>
      <c r="I2" s="124" t="s">
        <v>137</v>
      </c>
      <c r="J2" s="124" t="s">
        <v>138</v>
      </c>
      <c r="K2" s="0" t="s">
        <v>139</v>
      </c>
      <c r="L2" s="0" t="s">
        <v>140</v>
      </c>
      <c r="M2" s="125" t="s">
        <v>141</v>
      </c>
      <c r="N2" s="75" t="s">
        <v>142</v>
      </c>
      <c r="O2" s="75" t="s">
        <v>143</v>
      </c>
      <c r="P2" s="124" t="s">
        <v>144</v>
      </c>
      <c r="Q2" s="125" t="s">
        <v>145</v>
      </c>
      <c r="R2" s="124" t="s">
        <v>146</v>
      </c>
      <c r="S2" s="124" t="s">
        <v>210</v>
      </c>
      <c r="T2" s="124" t="s">
        <v>211</v>
      </c>
      <c r="U2" s="124" t="s">
        <v>149</v>
      </c>
      <c r="V2" s="124" t="s">
        <v>150</v>
      </c>
      <c r="W2" s="75" t="s">
        <v>151</v>
      </c>
      <c r="X2" s="75" t="s">
        <v>152</v>
      </c>
      <c r="Y2" s="75" t="s">
        <v>153</v>
      </c>
      <c r="Z2" s="124" t="s">
        <v>154</v>
      </c>
      <c r="AA2" s="75" t="s">
        <v>155</v>
      </c>
      <c r="AB2" s="75" t="s">
        <v>156</v>
      </c>
      <c r="AC2" s="75" t="s">
        <v>157</v>
      </c>
      <c r="AD2" s="75" t="s">
        <v>158</v>
      </c>
      <c r="AE2" s="75" t="s">
        <v>159</v>
      </c>
      <c r="AF2" s="75" t="s">
        <v>160</v>
      </c>
      <c r="AG2" s="75" t="s">
        <v>161</v>
      </c>
      <c r="AH2" s="124" t="s">
        <v>162</v>
      </c>
      <c r="AI2" s="75" t="s">
        <v>163</v>
      </c>
      <c r="AJ2" s="124" t="s">
        <v>164</v>
      </c>
      <c r="AK2" s="75"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c r="R8" s="126"/>
      <c r="S8" s="126"/>
      <c r="T8" s="126"/>
      <c r="U8" s="126"/>
    </row>
    <row r="9" customFormat="false" ht="19.5" hidden="false" customHeight="true" outlineLevel="0" collapsed="false">
      <c r="E9" s="81" t="s">
        <v>85</v>
      </c>
      <c r="F9" s="82" t="s">
        <v>212</v>
      </c>
      <c r="G9" s="82"/>
      <c r="H9" s="80" t="s">
        <v>170</v>
      </c>
      <c r="I9" s="80" t="s">
        <v>171</v>
      </c>
      <c r="J9" s="80" t="s">
        <v>172</v>
      </c>
      <c r="K9" s="82" t="s">
        <v>173</v>
      </c>
      <c r="L9" s="82" t="s">
        <v>174</v>
      </c>
      <c r="M9" s="127" t="s">
        <v>175</v>
      </c>
      <c r="N9" s="81" t="s">
        <v>213</v>
      </c>
      <c r="O9" s="81"/>
      <c r="P9" s="81"/>
      <c r="Q9" s="81"/>
      <c r="R9" s="80" t="s">
        <v>177</v>
      </c>
      <c r="S9" s="80" t="s">
        <v>214</v>
      </c>
      <c r="T9" s="80" t="s">
        <v>215</v>
      </c>
      <c r="U9" s="80" t="s">
        <v>180</v>
      </c>
      <c r="V9" s="80" t="s">
        <v>181</v>
      </c>
      <c r="W9" s="83" t="s">
        <v>182</v>
      </c>
      <c r="X9" s="82" t="s">
        <v>183</v>
      </c>
      <c r="Y9" s="82"/>
      <c r="Z9" s="82" t="s">
        <v>184</v>
      </c>
      <c r="AA9" s="82"/>
      <c r="AB9" s="82" t="s">
        <v>185</v>
      </c>
      <c r="AC9" s="82"/>
      <c r="AD9" s="82" t="s">
        <v>186</v>
      </c>
      <c r="AE9" s="82"/>
      <c r="AF9" s="82" t="s">
        <v>216</v>
      </c>
      <c r="AG9" s="82"/>
      <c r="AH9" s="80" t="s">
        <v>188</v>
      </c>
      <c r="AI9" s="128" t="s">
        <v>189</v>
      </c>
      <c r="AJ9" s="128"/>
      <c r="AK9" s="128"/>
    </row>
    <row r="10" customFormat="false" ht="19.5" hidden="false" customHeight="true" outlineLevel="0" collapsed="false">
      <c r="E10" s="81"/>
      <c r="F10" s="82"/>
      <c r="G10" s="82"/>
      <c r="H10" s="80"/>
      <c r="I10" s="80"/>
      <c r="J10" s="80"/>
      <c r="K10" s="82"/>
      <c r="L10" s="82"/>
      <c r="M10" s="127"/>
      <c r="N10" s="81" t="s">
        <v>217</v>
      </c>
      <c r="O10" s="81"/>
      <c r="P10" s="81"/>
      <c r="Q10" s="127" t="s">
        <v>218</v>
      </c>
      <c r="R10" s="80"/>
      <c r="S10" s="80"/>
      <c r="T10" s="80"/>
      <c r="U10" s="80"/>
      <c r="V10" s="80"/>
      <c r="W10" s="83"/>
      <c r="X10" s="82"/>
      <c r="Y10" s="82"/>
      <c r="Z10" s="82"/>
      <c r="AA10" s="82"/>
      <c r="AB10" s="82"/>
      <c r="AC10" s="82"/>
      <c r="AD10" s="82"/>
      <c r="AE10" s="82"/>
      <c r="AF10" s="82"/>
      <c r="AG10" s="82"/>
      <c r="AH10" s="80"/>
      <c r="AI10" s="81" t="s">
        <v>192</v>
      </c>
      <c r="AJ10" s="81"/>
      <c r="AK10" s="81"/>
    </row>
    <row r="11" customFormat="false" ht="99.75" hidden="false" customHeight="true" outlineLevel="0" collapsed="false">
      <c r="E11" s="81"/>
      <c r="F11" s="82"/>
      <c r="G11" s="82"/>
      <c r="H11" s="80"/>
      <c r="I11" s="80"/>
      <c r="J11" s="80"/>
      <c r="K11" s="82"/>
      <c r="L11" s="82"/>
      <c r="M11" s="127"/>
      <c r="N11" s="83" t="s">
        <v>219</v>
      </c>
      <c r="O11" s="83" t="s">
        <v>194</v>
      </c>
      <c r="P11" s="80" t="s">
        <v>195</v>
      </c>
      <c r="Q11" s="127"/>
      <c r="R11" s="80"/>
      <c r="S11" s="80"/>
      <c r="T11" s="80"/>
      <c r="U11" s="80"/>
      <c r="V11" s="80"/>
      <c r="W11" s="83"/>
      <c r="X11" s="83" t="s">
        <v>196</v>
      </c>
      <c r="Y11" s="83" t="s">
        <v>197</v>
      </c>
      <c r="Z11" s="80" t="s">
        <v>196</v>
      </c>
      <c r="AA11" s="83" t="s">
        <v>197</v>
      </c>
      <c r="AB11" s="80" t="s">
        <v>196</v>
      </c>
      <c r="AC11" s="83" t="s">
        <v>197</v>
      </c>
      <c r="AD11" s="80" t="s">
        <v>196</v>
      </c>
      <c r="AE11" s="83" t="s">
        <v>197</v>
      </c>
      <c r="AF11" s="80" t="s">
        <v>196</v>
      </c>
      <c r="AG11" s="83" t="s">
        <v>197</v>
      </c>
      <c r="AH11" s="80"/>
      <c r="AI11" s="83" t="s">
        <v>198</v>
      </c>
      <c r="AJ11" s="83" t="s">
        <v>199</v>
      </c>
      <c r="AK11" s="83" t="s">
        <v>200</v>
      </c>
    </row>
    <row r="12" customFormat="false" ht="30" hidden="false" customHeight="true" outlineLevel="0" collapsed="false">
      <c r="E12" s="129" t="s">
        <v>220</v>
      </c>
      <c r="F12" s="130" t="s">
        <v>221</v>
      </c>
      <c r="G12" s="131"/>
      <c r="H12" s="131"/>
      <c r="I12" s="131"/>
      <c r="J12" s="131"/>
      <c r="K12" s="131"/>
      <c r="L12" s="131"/>
      <c r="M12" s="131"/>
      <c r="N12" s="131"/>
      <c r="O12" s="131"/>
      <c r="P12" s="131"/>
      <c r="Q12" s="131"/>
      <c r="R12" s="131"/>
      <c r="S12" s="131"/>
      <c r="T12" s="131"/>
      <c r="U12" s="131"/>
      <c r="V12" s="131"/>
      <c r="W12" s="131"/>
      <c r="X12" s="131"/>
      <c r="Y12" s="131"/>
      <c r="Z12" s="131"/>
      <c r="AA12" s="131"/>
      <c r="AB12" s="131"/>
      <c r="AC12" s="131"/>
      <c r="AD12" s="131"/>
      <c r="AE12" s="131"/>
      <c r="AF12" s="131"/>
      <c r="AG12" s="131"/>
      <c r="AH12" s="131"/>
      <c r="AI12" s="131"/>
      <c r="AJ12" s="131"/>
      <c r="AK12" s="132"/>
    </row>
    <row r="13" customFormat="false" ht="19.5" hidden="false" customHeight="true" outlineLevel="0" collapsed="false">
      <c r="E13" s="133" t="s">
        <v>222</v>
      </c>
      <c r="F13" s="134" t="s">
        <v>223</v>
      </c>
      <c r="G13" s="135"/>
      <c r="H13" s="136"/>
      <c r="I13" s="136"/>
      <c r="J13" s="136"/>
      <c r="K13" s="135"/>
      <c r="L13" s="135"/>
      <c r="M13" s="137"/>
      <c r="N13" s="138"/>
      <c r="O13" s="138"/>
      <c r="P13" s="136"/>
      <c r="Q13" s="137"/>
      <c r="R13" s="136"/>
      <c r="S13" s="136"/>
      <c r="T13" s="136"/>
      <c r="U13" s="136"/>
      <c r="V13" s="136"/>
      <c r="W13" s="135"/>
      <c r="X13" s="138"/>
      <c r="Y13" s="135"/>
      <c r="Z13" s="136"/>
      <c r="AA13" s="135"/>
      <c r="AB13" s="135"/>
      <c r="AC13" s="135"/>
      <c r="AD13" s="135"/>
      <c r="AE13" s="135"/>
      <c r="AF13" s="135"/>
      <c r="AG13" s="135"/>
      <c r="AH13" s="136"/>
      <c r="AI13" s="136"/>
      <c r="AJ13" s="136"/>
      <c r="AK13" s="139"/>
    </row>
    <row r="14" customFormat="false" ht="19.5" hidden="false" customHeight="true" outlineLevel="0" collapsed="false">
      <c r="E14" s="140" t="s">
        <v>224</v>
      </c>
      <c r="F14" s="141" t="s">
        <v>225</v>
      </c>
      <c r="G14" s="142"/>
      <c r="H14" s="143" t="n">
        <f aca="false">IFERROR(IF(COUNT(IndHUF!$AL$13),IF(IndHUF!$AL$13=0,"0",IndHUF!$AL$13),""),"")</f>
        <v>4</v>
      </c>
      <c r="I14" s="144" t="n">
        <f aca="false">+IF(COUNT(IndHUF!H20),IndHUF!H20,"")</f>
        <v>24735374</v>
      </c>
      <c r="J14" s="144" t="str">
        <f aca="false">+IF(COUNT(IndHUF!I20),IndHUF!I20,"")</f>
        <v/>
      </c>
      <c r="K14" s="145" t="str">
        <f aca="false">+IF(COUNT(IndHUF!J20),IndHUF!J20,"")</f>
        <v/>
      </c>
      <c r="L14" s="145" t="n">
        <f aca="false">+IF(COUNT(IndHUF!K20),IndHUF!K20,"")</f>
        <v>24735374</v>
      </c>
      <c r="M14" s="146" t="n">
        <f aca="false">+IFERROR(IF(COUNT(L14),ROUND(L14/'Shareholding Pattern'!$L$78*100,2),""),0)</f>
        <v>44.14</v>
      </c>
      <c r="N14" s="147" t="n">
        <f aca="false">+IF(COUNT(+IndHUF!M20),SUM(+IndHUF!M20),"")</f>
        <v>24735374</v>
      </c>
      <c r="O14" s="147" t="str">
        <f aca="false">+IF(COUNT(+IndHUF!N20),SUM(+IndHUF!N20),"")</f>
        <v/>
      </c>
      <c r="P14" s="144" t="n">
        <f aca="false">+IF(COUNT(IndHUF!O20),IndHUF!O20,"")</f>
        <v>24735374</v>
      </c>
      <c r="Q14" s="146" t="n">
        <f aca="false">+IF(COUNT(IndHUF!P20),IndHUF!P20,"")</f>
        <v>44.14</v>
      </c>
      <c r="R14" s="144" t="str">
        <f aca="false">+IF(COUNT(IndHUF!Q20),IndHUF!Q20,"")</f>
        <v/>
      </c>
      <c r="S14" s="148" t="str">
        <f aca="false">+IF(COUNT(IndHUF!R20),IndHUF!R20,"")</f>
        <v/>
      </c>
      <c r="T14" s="148" t="str">
        <f aca="false">+IF(COUNT(IndHUF!S20),IndHUF!S20,"")</f>
        <v/>
      </c>
      <c r="U14" s="149" t="str">
        <f aca="false">+IF(COUNT(IndHUF!T20),IndHUF!T20,"")</f>
        <v/>
      </c>
      <c r="V14" s="150" t="n">
        <f aca="false">+IF(COUNT(IndHUF!U20),IndHUF!U20,"")</f>
        <v>24735374</v>
      </c>
      <c r="W14" s="151" t="n">
        <f aca="false">+IFERROR(IF(COUNT(L14,U14),ROUND(SUM(L14,U14)/SUM('Shareholding Pattern'!$L$78,'Shareholding Pattern'!$U$78)*100,2),""),0)</f>
        <v>44.14</v>
      </c>
      <c r="X14" s="152" t="str">
        <f aca="false">+IF(COUNT(IndHUF!W20),IndHUF!W20,"")</f>
        <v/>
      </c>
      <c r="Y14" s="153" t="str">
        <f aca="false">+IFERROR(IF(COUNT(X14),ROUND(SUM(X14)/SUM(L14)*100,2),""),0)</f>
        <v/>
      </c>
      <c r="Z14" s="152" t="str">
        <f aca="false">+IF(COUNT(IndHUF!Y20),IndHUF!Y20,"")</f>
        <v/>
      </c>
      <c r="AA14" s="153" t="str">
        <f aca="false">+IFERROR(IF(COUNT(Z14),ROUND(SUM(Z14)/SUM(L14)*100,2),""),0)</f>
        <v/>
      </c>
      <c r="AB14" s="152" t="str">
        <f aca="false">+IF(COUNT(IndHUF!AA20),IndHUF!AA20,"")</f>
        <v/>
      </c>
      <c r="AC14" s="153" t="str">
        <f aca="false">+IFERROR(IF(COUNT(AB14),ROUND(SUM(AB14)/SUM(L14)*100,2),""),0)</f>
        <v/>
      </c>
      <c r="AD14" s="152" t="str">
        <f aca="false">+IF(COUNT(IndHUF!AC20),IndHUF!AC20,"")</f>
        <v/>
      </c>
      <c r="AE14" s="153" t="str">
        <f aca="false">+IFERROR(IF(COUNT(AD14),ROUND(SUM(AD14)/SUM(L14)*100,2),""),0)</f>
        <v/>
      </c>
      <c r="AF14" s="152" t="str">
        <f aca="false">+IF(COUNT(IndHUF!AE20),IndHUF!AE20,"")</f>
        <v/>
      </c>
      <c r="AG14" s="153" t="str">
        <f aca="false">+IFERROR(IF(COUNT(AF14),ROUND(SUM(AF14)/SUM(L14)*100,2),""),0)</f>
        <v/>
      </c>
      <c r="AH14" s="148" t="n">
        <f aca="false">+IF(COUNT(IndHUF!AG20),IndHUF!AG20,"")</f>
        <v>24735374</v>
      </c>
      <c r="AI14" s="154"/>
      <c r="AJ14" s="155"/>
      <c r="AK14" s="156"/>
      <c r="AP14" s="0" t="s">
        <v>226</v>
      </c>
      <c r="AZ14" s="0" t="s">
        <v>227</v>
      </c>
      <c r="BF14" s="0" t="s">
        <v>226</v>
      </c>
      <c r="BH14" s="0" t="s">
        <v>228</v>
      </c>
      <c r="BN14" s="0" t="s">
        <v>229</v>
      </c>
    </row>
    <row r="15" customFormat="false" ht="19.5" hidden="false" customHeight="true" outlineLevel="0" collapsed="false">
      <c r="E15" s="157" t="s">
        <v>230</v>
      </c>
      <c r="F15" s="158" t="s">
        <v>231</v>
      </c>
      <c r="G15" s="159"/>
      <c r="H15" s="143" t="str">
        <f aca="false">IFERROR(IF(COUNT(CGAndSG!$AL$13),IF(CGAndSG!$AL$13=0,"0",CGAndSG!$AL$13),""),"")</f>
        <v/>
      </c>
      <c r="I15" s="160" t="str">
        <f aca="false">IFERROR(IF(COUNT(CGAndSG!H16),(CGAndSG!H16),""),"")</f>
        <v/>
      </c>
      <c r="J15" s="160" t="str">
        <f aca="false">IFERROR(IF(COUNT(CGAndSG!I16),(CGAndSG!I16),""),"")</f>
        <v/>
      </c>
      <c r="K15" s="161" t="str">
        <f aca="false">IFERROR(IF(COUNT(CGAndSG!J16),(CGAndSG!J16),""),"")</f>
        <v/>
      </c>
      <c r="L15" s="161" t="str">
        <f aca="false">IFERROR(IF(COUNT(CGAndSG!K16),(CGAndSG!K16),""),"")</f>
        <v/>
      </c>
      <c r="M15" s="162" t="str">
        <f aca="false">+IFERROR(IF(COUNT(L15),ROUND(L15/'Shareholding Pattern'!$L$78*100,2),""),0)</f>
        <v/>
      </c>
      <c r="N15" s="163" t="str">
        <f aca="false">IFERROR(IF(COUNT(CGAndSG!M16),(CGAndSG!M16),""),"")</f>
        <v/>
      </c>
      <c r="O15" s="163" t="str">
        <f aca="false">IFERROR(IF(COUNT(CGAndSG!N16),(CGAndSG!N16),""),"")</f>
        <v/>
      </c>
      <c r="P15" s="160" t="str">
        <f aca="false">IFERROR(IF(COUNT(CGAndSG!O16),(CGAndSG!O16),""),"")</f>
        <v/>
      </c>
      <c r="Q15" s="162" t="str">
        <f aca="false">IFERROR(IF(COUNT(CGAndSG!P16),(CGAndSG!P16),""),0)</f>
        <v/>
      </c>
      <c r="R15" s="160" t="str">
        <f aca="false">IFERROR(IF(COUNT(CGAndSG!Q16),(CGAndSG!Q16),""),"")</f>
        <v/>
      </c>
      <c r="S15" s="164" t="str">
        <f aca="false">IFERROR(IF(COUNT(CGAndSG!R16),(CGAndSG!R16),""),"")</f>
        <v/>
      </c>
      <c r="T15" s="164" t="str">
        <f aca="false">IFERROR(IF(COUNT(CGAndSG!S16),(CGAndSG!S16),""),"")</f>
        <v/>
      </c>
      <c r="U15" s="160" t="str">
        <f aca="false">IFERROR(IF(COUNT(CGAndSG!T16),(CGAndSG!T16),""),"")</f>
        <v/>
      </c>
      <c r="V15" s="165" t="str">
        <f aca="false">IFERROR(IF(COUNT(CGAndSG!U16),(CGAndSG!U16),""),"")</f>
        <v/>
      </c>
      <c r="W15" s="166" t="str">
        <f aca="false">+IFERROR(IF(COUNT(L15,U15),ROUND(SUM(L15,U15)/SUM('Shareholding Pattern'!$L$78,'Shareholding Pattern'!$U$78)*100,2),""),0)</f>
        <v/>
      </c>
      <c r="X15" s="167" t="str">
        <f aca="false">IFERROR(IF(COUNT(CGAndSG!W16),(CGAndSG!W16),""),"")</f>
        <v/>
      </c>
      <c r="Y15" s="168" t="str">
        <f aca="false">+IFERROR(IF(COUNT(X15),ROUND(SUM(X15)/SUM(L15)*100,2),""),0)</f>
        <v/>
      </c>
      <c r="Z15" s="167" t="str">
        <f aca="false">IFERROR(IF(COUNT(CGAndSG!Y16),(CGAndSG!Y16),""),"")</f>
        <v/>
      </c>
      <c r="AA15" s="166" t="str">
        <f aca="false">+IFERROR(IF(COUNT(Z15),ROUND(SUM(Z15)/SUM(L15)*100,2),""),0)</f>
        <v/>
      </c>
      <c r="AB15" s="167" t="str">
        <f aca="false">IFERROR(IF(COUNT(CGAndSG!AA16),(CGAndSG!AA16),""),"")</f>
        <v/>
      </c>
      <c r="AC15" s="166" t="str">
        <f aca="false">+IFERROR(IF(COUNT(AB15),ROUND(SUM(AB15)/SUM(L15)*100,2),""),0)</f>
        <v/>
      </c>
      <c r="AD15" s="167" t="str">
        <f aca="false">IFERROR(IF(COUNT(CGAndSG!AC16),(CGAndSG!AC16),""),"")</f>
        <v/>
      </c>
      <c r="AE15" s="166" t="str">
        <f aca="false">+IFERROR(IF(COUNT(AD15),ROUND(SUM(AD15)/SUM(L15)*100,2),""),0)</f>
        <v/>
      </c>
      <c r="AF15" s="167" t="str">
        <f aca="false">IFERROR(IF(COUNT(CGAndSG!AE16),(CGAndSG!AE16),""),"")</f>
        <v/>
      </c>
      <c r="AG15" s="166" t="str">
        <f aca="false">+IFERROR(IF(COUNT(AF15),ROUND(SUM(AF15)/SUM(L15)*100,2),""),0)</f>
        <v/>
      </c>
      <c r="AH15" s="164" t="str">
        <f aca="false">IFERROR(IF(COUNT(CGAndSG!AG16),(CGAndSG!AG16),""),"")</f>
        <v/>
      </c>
      <c r="AI15" s="154"/>
      <c r="AJ15" s="155"/>
      <c r="AK15" s="156"/>
      <c r="AP15" s="0" t="s">
        <v>232</v>
      </c>
      <c r="AZ15" s="0" t="s">
        <v>233</v>
      </c>
      <c r="BF15" s="0" t="s">
        <v>232</v>
      </c>
      <c r="BH15" s="0" t="s">
        <v>234</v>
      </c>
      <c r="BN15" s="0" t="s">
        <v>235</v>
      </c>
    </row>
    <row r="16" customFormat="false" ht="19.5" hidden="false" customHeight="true" outlineLevel="0" collapsed="false">
      <c r="E16" s="169" t="s">
        <v>236</v>
      </c>
      <c r="F16" s="158" t="s">
        <v>237</v>
      </c>
      <c r="G16" s="170"/>
      <c r="H16" s="171" t="str">
        <f aca="false">IFERROR(IF(COUNT(Banks!$AL$13),IF(Banks!$AL$13=0,"0",Banks!$AL$13),""),"")</f>
        <v/>
      </c>
      <c r="I16" s="160" t="str">
        <f aca="false">IFERROR(IF(COUNT(Banks!H16),(Banks!H16),""),"")</f>
        <v/>
      </c>
      <c r="J16" s="160" t="str">
        <f aca="false">IFERROR(IF(COUNT(Banks!I16),(Banks!I16),""),"")</f>
        <v/>
      </c>
      <c r="K16" s="172" t="str">
        <f aca="false">IFERROR(IF(COUNT(Banks!J16),(Banks!J16),""),"")</f>
        <v/>
      </c>
      <c r="L16" s="161" t="str">
        <f aca="false">IFERROR(IF(COUNT(Banks!K16),(Banks!K16),""),"")</f>
        <v/>
      </c>
      <c r="M16" s="162" t="str">
        <f aca="false">+IFERROR(IF(COUNT(L16),ROUND(L16/'Shareholding Pattern'!$L$78*100,2),""),0)</f>
        <v/>
      </c>
      <c r="N16" s="163" t="str">
        <f aca="false">IFERROR(IF(COUNT(Banks!M16),(Banks!M16),""),"")</f>
        <v/>
      </c>
      <c r="O16" s="163" t="str">
        <f aca="false">IFERROR(IF(COUNT(Banks!N16),(Banks!N16),""),"")</f>
        <v/>
      </c>
      <c r="P16" s="160" t="str">
        <f aca="false">IFERROR(IF(COUNT(Banks!O16),(Banks!O16),""),"")</f>
        <v/>
      </c>
      <c r="Q16" s="162" t="str">
        <f aca="false">IFERROR(IF(COUNT(Banks!P16),(Banks!P16),""),0)</f>
        <v/>
      </c>
      <c r="R16" s="160" t="str">
        <f aca="false">IFERROR(IF(COUNT(Banks!Q16),(Banks!Q16),""),"")</f>
        <v/>
      </c>
      <c r="S16" s="164" t="str">
        <f aca="false">IFERROR(IF(COUNT(Banks!R16),(Banks!R16),""),"")</f>
        <v/>
      </c>
      <c r="T16" s="164" t="str">
        <f aca="false">IFERROR(IF(COUNT(Banks!S16),(Banks!S16),""),"")</f>
        <v/>
      </c>
      <c r="U16" s="160" t="str">
        <f aca="false">IFERROR(IF(COUNT(Banks!T16),(Banks!T16),""),"")</f>
        <v/>
      </c>
      <c r="V16" s="165" t="str">
        <f aca="false">IFERROR(IF(COUNT(Banks!U16),(Banks!U16),""),"")</f>
        <v/>
      </c>
      <c r="W16" s="166" t="str">
        <f aca="false">+IFERROR(IF(COUNT(L16,U16),ROUND(SUM(L16,U16)/SUM('Shareholding Pattern'!$L$78,'Shareholding Pattern'!$U$78)*100,2),""),0)</f>
        <v/>
      </c>
      <c r="X16" s="167" t="str">
        <f aca="false">IFERROR(IF(COUNT(Banks!W16),(Banks!W16),""),"")</f>
        <v/>
      </c>
      <c r="Y16" s="168" t="str">
        <f aca="false">+IFERROR(IF(COUNT(X16),ROUND(SUM(X16)/SUM(L16)*100,2),""),0)</f>
        <v/>
      </c>
      <c r="Z16" s="167" t="str">
        <f aca="false">IFERROR(IF(COUNT(Banks!Y16),(Banks!Y16),""),"")</f>
        <v/>
      </c>
      <c r="AA16" s="166" t="str">
        <f aca="false">+IFERROR(IF(COUNT(Z16),ROUND(SUM(Z16)/SUM(L16)*100,2),""),0)</f>
        <v/>
      </c>
      <c r="AB16" s="167" t="str">
        <f aca="false">IFERROR(IF(COUNT(Banks!AA16),(Banks!AA16),""),"")</f>
        <v/>
      </c>
      <c r="AC16" s="166" t="str">
        <f aca="false">+IFERROR(IF(COUNT(AB16),ROUND(SUM(AB16)/SUM(L16)*100,2),""),0)</f>
        <v/>
      </c>
      <c r="AD16" s="167" t="str">
        <f aca="false">IFERROR(IF(COUNT(Banks!AC16),(Banks!AC16),""),"")</f>
        <v/>
      </c>
      <c r="AE16" s="166" t="str">
        <f aca="false">+IFERROR(IF(COUNT(AD16),ROUND(SUM(AD16)/SUM(L16)*100,2),""),0)</f>
        <v/>
      </c>
      <c r="AF16" s="167" t="str">
        <f aca="false">IFERROR(IF(COUNT(Banks!AE16),(Banks!AE16),""),"")</f>
        <v/>
      </c>
      <c r="AG16" s="166" t="str">
        <f aca="false">+IFERROR(IF(COUNT(AF16),ROUND(SUM(AF16)/SUM(L16)*100,2),""),0)</f>
        <v/>
      </c>
      <c r="AH16" s="164" t="str">
        <f aca="false">IFERROR(IF(COUNT(Banks!AG16),(Banks!AG16),""),"")</f>
        <v/>
      </c>
      <c r="AI16" s="154"/>
      <c r="AJ16" s="155"/>
      <c r="AK16" s="156"/>
      <c r="AP16" s="0" t="s">
        <v>238</v>
      </c>
      <c r="AZ16" s="0" t="s">
        <v>239</v>
      </c>
      <c r="BF16" s="0" t="s">
        <v>238</v>
      </c>
      <c r="BH16" s="0" t="s">
        <v>240</v>
      </c>
      <c r="BN16" s="0" t="s">
        <v>241</v>
      </c>
    </row>
    <row r="17" customFormat="false" ht="19.5" hidden="false" customHeight="true" outlineLevel="0" collapsed="false">
      <c r="E17" s="173" t="s">
        <v>242</v>
      </c>
      <c r="F17" s="174" t="s">
        <v>243</v>
      </c>
      <c r="H17" s="171" t="n">
        <f aca="false">IFERROR(IF(COUNT(OtherIND!$AO$13),IF(OtherIND!$AO$13=0,"0",OtherIND!$AO$13),""),"")</f>
        <v>1</v>
      </c>
      <c r="I17" s="175" t="n">
        <f aca="false">IFERROR(IF(COUNT(OtherIND!J17),(OtherIND!J17),""),"")</f>
        <v>13619800</v>
      </c>
      <c r="J17" s="175" t="str">
        <f aca="false">IFERROR(IF(COUNT(OtherIND!K17),(OtherIND!K17),""),"")</f>
        <v/>
      </c>
      <c r="K17" s="176" t="str">
        <f aca="false">IFERROR(IF(COUNT(OtherIND!L17),(OtherIND!L17),""),"")</f>
        <v/>
      </c>
      <c r="L17" s="176" t="n">
        <f aca="false">IFERROR(IF(COUNT(OtherIND!M17),(OtherIND!M17),""),"")</f>
        <v>13619800</v>
      </c>
      <c r="M17" s="177" t="n">
        <f aca="false">+IFERROR(IF(COUNT(L17),ROUND(L17/'Shareholding Pattern'!$L$78*100,2),""),0)</f>
        <v>24.3</v>
      </c>
      <c r="N17" s="163" t="n">
        <f aca="false">IFERROR(IF(COUNT(OtherIND!O17),(OtherIND!O17),""),"")</f>
        <v>13619800</v>
      </c>
      <c r="O17" s="163" t="str">
        <f aca="false">IFERROR(IF(COUNT(OtherIND!P17),(OtherIND!P17),""),"")</f>
        <v/>
      </c>
      <c r="P17" s="175" t="n">
        <f aca="false">IFERROR(IF(COUNT(OtherIND!Q17),(OtherIND!Q17),""),"")</f>
        <v>13619800</v>
      </c>
      <c r="Q17" s="177" t="n">
        <f aca="false">IFERROR(IF(COUNT(OtherIND!R17),(OtherIND!R17),""),0)</f>
        <v>24.3</v>
      </c>
      <c r="R17" s="175" t="str">
        <f aca="false">IFERROR(IF(COUNT(OtherIND!S17),(OtherIND!S17),""),"")</f>
        <v/>
      </c>
      <c r="S17" s="178" t="str">
        <f aca="false">IFERROR(IF(COUNT(OtherIND!T17),(OtherIND!T17),""),"")</f>
        <v/>
      </c>
      <c r="T17" s="178" t="str">
        <f aca="false">IFERROR(IF(COUNT(OtherIND!U17),(OtherIND!U17),""),"")</f>
        <v/>
      </c>
      <c r="U17" s="179" t="str">
        <f aca="false">IFERROR(IF(COUNT(OtherIND!V17),(OtherIND!V17),""),"")</f>
        <v/>
      </c>
      <c r="V17" s="180" t="n">
        <f aca="false">IFERROR(IF(COUNT(OtherIND!W17),(OtherIND!W17),""),"")</f>
        <v>13619800</v>
      </c>
      <c r="W17" s="181" t="n">
        <f aca="false">+IFERROR(IF(COUNT(L17,U17),ROUND(SUM(L17,U17)/SUM('Shareholding Pattern'!$L$78,'Shareholding Pattern'!$U$78)*100,2),""),0)</f>
        <v>24.3</v>
      </c>
      <c r="X17" s="167" t="str">
        <f aca="false">IFERROR(IF(COUNT(OtherIND!Y17),(OtherIND!Y17),""),"")</f>
        <v/>
      </c>
      <c r="Y17" s="182" t="str">
        <f aca="false">+IFERROR(IF(COUNT(X17),ROUND(SUM(X17)/SUM(L17)*100,2),""),0)</f>
        <v/>
      </c>
      <c r="Z17" s="167" t="str">
        <f aca="false">IFERROR(IF(COUNT(OtherIND!AA17),(OtherIND!AA17),""),"")</f>
        <v/>
      </c>
      <c r="AA17" s="181" t="str">
        <f aca="false">+IFERROR(IF(COUNT(Z17),ROUND(SUM(Z17)/SUM(L17)*100,2),""),0)</f>
        <v/>
      </c>
      <c r="AB17" s="167" t="str">
        <f aca="false">IFERROR(IF(COUNT(OtherIND!AC17),(OtherIND!AC17),""),"")</f>
        <v/>
      </c>
      <c r="AC17" s="181" t="str">
        <f aca="false">+IFERROR(IF(COUNT(AB17),ROUND(SUM(AB17)/SUM(L17)*100,2),""),0)</f>
        <v/>
      </c>
      <c r="AD17" s="167" t="str">
        <f aca="false">IFERROR(IF(COUNT(OtherIND!AE17),(OtherIND!AE17),""),"")</f>
        <v/>
      </c>
      <c r="AE17" s="181" t="str">
        <f aca="false">+IFERROR(IF(COUNT(AD17),ROUND(SUM(AD17)/SUM(L17)*100,2),""),0)</f>
        <v/>
      </c>
      <c r="AF17" s="167" t="str">
        <f aca="false">IFERROR(IF(COUNT(OtherIND!AG17),(OtherIND!AG17),""),"")</f>
        <v/>
      </c>
      <c r="AG17" s="181" t="str">
        <f aca="false">+IFERROR(IF(COUNT(AF17),ROUND(SUM(AF17)/SUM(L17)*100,2),""),0)</f>
        <v/>
      </c>
      <c r="AH17" s="178" t="n">
        <f aca="false">IFERROR(IF(COUNT(OtherIND!AI17),(OtherIND!AI17),""),"")</f>
        <v>13619800</v>
      </c>
      <c r="AI17" s="154"/>
      <c r="AJ17" s="155"/>
      <c r="AK17" s="156"/>
      <c r="AP17" s="0" t="s">
        <v>244</v>
      </c>
      <c r="AZ17" s="0" t="s">
        <v>245</v>
      </c>
      <c r="BF17" s="0" t="s">
        <v>244</v>
      </c>
      <c r="BH17" s="0" t="s">
        <v>246</v>
      </c>
      <c r="BN17" s="0" t="s">
        <v>247</v>
      </c>
    </row>
    <row r="18" customFormat="false" ht="19.5" hidden="false" customHeight="true" outlineLevel="0" collapsed="false">
      <c r="E18" s="183" t="s">
        <v>248</v>
      </c>
      <c r="F18" s="183"/>
      <c r="G18" s="183"/>
      <c r="H18" s="184" t="n">
        <f aca="false">+IFERROR(IF(COUNT(H14:H17),ROUND(SUM(H14:H17),0),""),"")</f>
        <v>5</v>
      </c>
      <c r="I18" s="184" t="n">
        <f aca="false">+IFERROR(IF(COUNT(I14:I17),ROUND(SUM(I14:I17),0),""),"")</f>
        <v>38355174</v>
      </c>
      <c r="J18" s="184" t="str">
        <f aca="false">+IFERROR(IF(COUNT(J14:J17),ROUND(SUM(J14:J17),0),""),"")</f>
        <v/>
      </c>
      <c r="K18" s="185" t="str">
        <f aca="false">+IFERROR(IF(COUNT(K14:K17),ROUND(SUM(K14:K17),0),""),"")</f>
        <v/>
      </c>
      <c r="L18" s="184" t="n">
        <f aca="false">+IFERROR(IF(COUNT(L14:L17),ROUND(SUM(L14:L17),0),""),"")</f>
        <v>38355174</v>
      </c>
      <c r="M18" s="186" t="n">
        <f aca="false">+IFERROR(IF(COUNT(L18),ROUND(L18/'Shareholding Pattern'!$L$78*100,2),""),0)</f>
        <v>68.44</v>
      </c>
      <c r="N18" s="187" t="n">
        <f aca="false">+IFERROR(IF(COUNT(N14:N17),ROUND(SUM(N14:N17),0),""),"")</f>
        <v>38355174</v>
      </c>
      <c r="O18" s="187" t="str">
        <f aca="false">+IFERROR(IF(COUNT(O14:O17),ROUND(SUM(O14:O17),0),""),"")</f>
        <v/>
      </c>
      <c r="P18" s="184" t="n">
        <f aca="false">+IFERROR(IF(COUNT(P14:P17),ROUND(SUM(P14:P17),0),""),"")</f>
        <v>38355174</v>
      </c>
      <c r="Q18" s="188" t="n">
        <f aca="false">IFERROR(IF(COUNT(P18),ROUND(P18/$P$79*100,2),""),0)</f>
        <v>68.44</v>
      </c>
      <c r="R18" s="184" t="str">
        <f aca="false">+IFERROR(IF(COUNT(R14:R17),ROUND(SUM(R14:R17),0),""),"")</f>
        <v/>
      </c>
      <c r="S18" s="189" t="str">
        <f aca="false">+IFERROR(IF(COUNT(S14:S17),ROUND(SUM(S14:S17),0),""),"")</f>
        <v/>
      </c>
      <c r="T18" s="189" t="str">
        <f aca="false">+IFERROR(IF(COUNT(T14:T17),ROUND(SUM(T14:T17),0),""),"")</f>
        <v/>
      </c>
      <c r="U18" s="190" t="str">
        <f aca="false">+IFERROR(IF(COUNT(U14:U17),ROUND(SUM(U14:U17),0),""),"")</f>
        <v/>
      </c>
      <c r="V18" s="191" t="n">
        <f aca="false">+IFERROR(IF(COUNT(V14:V17),ROUND(SUM(V14:V17),0),""),"")</f>
        <v>38355174</v>
      </c>
      <c r="W18" s="192" t="n">
        <f aca="false">+IFERROR(IF(COUNT(L18,U18),ROUND(SUM(L18,U18)/SUM('Shareholding Pattern'!$L$78,'Shareholding Pattern'!$U$78)*100,2),""),0)</f>
        <v>68.44</v>
      </c>
      <c r="X18" s="184" t="str">
        <f aca="false">+IFERROR(IF(COUNT(X14:X17),ROUND(SUM(X14:X17),0),""),"")</f>
        <v/>
      </c>
      <c r="Y18" s="193" t="str">
        <f aca="false">+IFERROR(IF(COUNT(X18),ROUND(SUM(X18)/SUM(L18)*100,2),""),0)</f>
        <v/>
      </c>
      <c r="Z18" s="184" t="str">
        <f aca="false">+IFERROR(IF(COUNT(Z14:Z17),ROUND(SUM(Z14:Z17),0),""),"")</f>
        <v/>
      </c>
      <c r="AA18" s="194" t="str">
        <f aca="false">+IFERROR(IF(COUNT(Z18),ROUND(SUM(Z18)/SUM(L18)*100,2),""),0)</f>
        <v/>
      </c>
      <c r="AB18" s="184" t="str">
        <f aca="false">+IFERROR(IF(COUNT(AB14:AB17),ROUND(SUM(AB14:AB17),0),""),"")</f>
        <v/>
      </c>
      <c r="AC18" s="194" t="str">
        <f aca="false">+IFERROR(IF(COUNT(AB18),ROUND(SUM(AB18)/SUM(L18)*100,2),""),0)</f>
        <v/>
      </c>
      <c r="AD18" s="184" t="str">
        <f aca="false">+IFERROR(IF(COUNT(AD14:AD17),ROUND(SUM(AD14:AD17),0),""),"")</f>
        <v/>
      </c>
      <c r="AE18" s="194" t="str">
        <f aca="false">+IFERROR(IF(COUNT(AD18),ROUND(SUM(AD18)/SUM(L18)*100,2),""),0)</f>
        <v/>
      </c>
      <c r="AF18" s="184" t="str">
        <f aca="false">+IFERROR(IF(COUNT(AF14:AF17),ROUND(SUM(AF14:AF17),0),""),"")</f>
        <v/>
      </c>
      <c r="AG18" s="194" t="str">
        <f aca="false">+IFERROR(IF(COUNT(AF18),ROUND(SUM(AF18)/SUM(L18)*100,2),""),0)</f>
        <v/>
      </c>
      <c r="AH18" s="189" t="n">
        <f aca="false">+IFERROR(IF(COUNT(AH14:AH17),ROUND(SUM(AH14:AH17),0),""),"")</f>
        <v>38355174</v>
      </c>
      <c r="AI18" s="195"/>
      <c r="AJ18" s="196"/>
      <c r="AK18" s="197"/>
      <c r="AZ18" s="0" t="s">
        <v>249</v>
      </c>
      <c r="BF18" s="0" t="s">
        <v>250</v>
      </c>
      <c r="BH18" s="0" t="s">
        <v>251</v>
      </c>
      <c r="BN18" s="0" t="s">
        <v>252</v>
      </c>
    </row>
    <row r="19" customFormat="false" ht="19.5" hidden="false" customHeight="true" outlineLevel="0" collapsed="false">
      <c r="E19" s="133" t="s">
        <v>253</v>
      </c>
      <c r="F19" s="134" t="s">
        <v>254</v>
      </c>
      <c r="G19" s="135"/>
      <c r="H19" s="136"/>
      <c r="I19" s="136"/>
      <c r="J19" s="136"/>
      <c r="K19" s="135"/>
      <c r="L19" s="135"/>
      <c r="M19" s="137"/>
      <c r="N19" s="138"/>
      <c r="O19" s="138"/>
      <c r="P19" s="136"/>
      <c r="Q19" s="137"/>
      <c r="R19" s="136"/>
      <c r="S19" s="136"/>
      <c r="T19" s="136"/>
      <c r="U19" s="136"/>
      <c r="V19" s="136"/>
      <c r="W19" s="135"/>
      <c r="X19" s="138"/>
      <c r="Y19" s="135"/>
      <c r="Z19" s="136"/>
      <c r="AA19" s="135"/>
      <c r="AB19" s="135"/>
      <c r="AC19" s="135"/>
      <c r="AD19" s="135"/>
      <c r="AE19" s="135"/>
      <c r="AF19" s="135"/>
      <c r="AG19" s="135"/>
      <c r="AH19" s="136"/>
      <c r="AI19" s="136"/>
      <c r="AJ19" s="136"/>
      <c r="AK19" s="139"/>
      <c r="BF19" s="0" t="s">
        <v>255</v>
      </c>
      <c r="BH19" s="0" t="s">
        <v>256</v>
      </c>
      <c r="BN19" s="0" t="s">
        <v>257</v>
      </c>
    </row>
    <row r="20" customFormat="false" ht="34.5" hidden="false" customHeight="true" outlineLevel="0" collapsed="false">
      <c r="E20" s="198" t="s">
        <v>224</v>
      </c>
      <c r="F20" s="199" t="s">
        <v>258</v>
      </c>
      <c r="H20" s="143" t="str">
        <f aca="false">IFERROR(IF(COUNT(Individuals!$AL$13),IF(Individuals!$AL$13=0,"0",Individuals!$AL$13),""),"")</f>
        <v/>
      </c>
      <c r="I20" s="143" t="str">
        <f aca="false">IFERROR(IF(COUNT(Individuals!H16),(Individuals!H16),""),"")</f>
        <v/>
      </c>
      <c r="J20" s="143" t="str">
        <f aca="false">IFERROR(IF(COUNT(Individuals!I16),(Individuals!I16),""),"")</f>
        <v/>
      </c>
      <c r="K20" s="200" t="str">
        <f aca="false">IFERROR(IF(COUNT(Individuals!J16),(Individuals!J16),""),"")</f>
        <v/>
      </c>
      <c r="L20" s="143" t="str">
        <f aca="false">IFERROR(IF(COUNT(Individuals!K16),(Individuals!K16),""),"")</f>
        <v/>
      </c>
      <c r="M20" s="146" t="str">
        <f aca="false">+IFERROR(IF(COUNT(L20),ROUND(L20/'Shareholding Pattern'!$L$78*100,2),""),0)</f>
        <v/>
      </c>
      <c r="N20" s="147" t="str">
        <f aca="false">IFERROR(IF(COUNT(Individuals!M16),(Individuals!M16),""),"")</f>
        <v/>
      </c>
      <c r="O20" s="147" t="str">
        <f aca="false">IFERROR(IF(COUNT(Individuals!N16),(Individuals!N16),""),"")</f>
        <v/>
      </c>
      <c r="P20" s="143" t="str">
        <f aca="false">IFERROR(IF(COUNT(Individuals!O16),(Individuals!O16),""),"")</f>
        <v/>
      </c>
      <c r="Q20" s="201" t="str">
        <f aca="false">IFERROR(IF(COUNT(Individuals!P16),(Individuals!P16),""),0)</f>
        <v/>
      </c>
      <c r="R20" s="143" t="str">
        <f aca="false">IFERROR(IF(COUNT(Individuals!Q16),(Individuals!Q16),""),"")</f>
        <v/>
      </c>
      <c r="S20" s="143" t="str">
        <f aca="false">IFERROR(IF(COUNT(Individuals!R16),(Individuals!R16),""),"")</f>
        <v/>
      </c>
      <c r="T20" s="143" t="str">
        <f aca="false">IFERROR(IF(COUNT(Individuals!S16),(Individuals!S16),""),"")</f>
        <v/>
      </c>
      <c r="U20" s="143" t="str">
        <f aca="false">IFERROR(IF(COUNT(Individuals!T16),(Individuals!T16),""),"")</f>
        <v/>
      </c>
      <c r="V20" s="143" t="str">
        <f aca="false">IFERROR(IF(COUNT(Individuals!U16),(Individuals!U16),""),"")</f>
        <v/>
      </c>
      <c r="W20" s="151" t="str">
        <f aca="false">+IFERROR(IF(COUNT(L20,U20),ROUND(SUM(L20,U20)/SUM('Shareholding Pattern'!$L$78,'Shareholding Pattern'!$U$78)*100,2),""),0)</f>
        <v/>
      </c>
      <c r="X20" s="152" t="str">
        <f aca="false">IFERROR(IF(COUNT(Individuals!W16),(Individuals!W16),""),"")</f>
        <v/>
      </c>
      <c r="Y20" s="153" t="str">
        <f aca="false">+IFERROR(IF(COUNT(X20),ROUND(SUM(X20)/SUM(L20)*100,2),""),0)</f>
        <v/>
      </c>
      <c r="Z20" s="152" t="str">
        <f aca="false">IFERROR(IF(COUNT(Individuals!Y16),(Individuals!Y16),""),"")</f>
        <v/>
      </c>
      <c r="AA20" s="151" t="str">
        <f aca="false">+IFERROR(IF(COUNT(Z20),ROUND(SUM(Z20)/SUM(L20)*100,2),""),0)</f>
        <v/>
      </c>
      <c r="AB20" s="152" t="str">
        <f aca="false">IFERROR(IF(COUNT(Individuals!AA16),(Individuals!AA16),""),"")</f>
        <v/>
      </c>
      <c r="AC20" s="151" t="str">
        <f aca="false">+IFERROR(IF(COUNT(AB20),ROUND(SUM(AB20)/SUM(L20)*100,2),""),0)</f>
        <v/>
      </c>
      <c r="AD20" s="152" t="str">
        <f aca="false">IFERROR(IF(COUNT(Individuals!AC16),(Individuals!AC16),""),"")</f>
        <v/>
      </c>
      <c r="AE20" s="151" t="str">
        <f aca="false">+IFERROR(IF(COUNT(AD20),ROUND(SUM(AD20)/SUM(L20)*100,2),""),0)</f>
        <v/>
      </c>
      <c r="AF20" s="152" t="str">
        <f aca="false">IFERROR(IF(COUNT(Individuals!AE16),(Individuals!AE16),""),"")</f>
        <v/>
      </c>
      <c r="AG20" s="151" t="str">
        <f aca="false">+IFERROR(IF(COUNT(AF20),ROUND(SUM(AF20)/SUM(L20)*100,2),""),0)</f>
        <v/>
      </c>
      <c r="AH20" s="202" t="str">
        <f aca="false">IFERROR(IF(COUNT(Individuals!AG16),(Individuals!AG16),""),"")</f>
        <v/>
      </c>
      <c r="AI20" s="203"/>
      <c r="AJ20" s="204"/>
      <c r="AK20" s="205"/>
      <c r="AP20" s="0" t="s">
        <v>250</v>
      </c>
      <c r="AZ20" s="0" t="s">
        <v>259</v>
      </c>
      <c r="BF20" s="0" t="s">
        <v>260</v>
      </c>
      <c r="BH20" s="0" t="s">
        <v>261</v>
      </c>
      <c r="BN20" s="0" t="s">
        <v>262</v>
      </c>
    </row>
    <row r="21" customFormat="false" ht="19.5" hidden="false" customHeight="true" outlineLevel="0" collapsed="false">
      <c r="E21" s="157" t="s">
        <v>230</v>
      </c>
      <c r="F21" s="206" t="s">
        <v>255</v>
      </c>
      <c r="H21" s="171" t="str">
        <f aca="false">IFERROR(IF(COUNT(Government!$AL$13),IF(Government!$AL$13=0,"0",Government!$AL$13),""),"")</f>
        <v/>
      </c>
      <c r="I21" s="171" t="str">
        <f aca="false">IFERROR(IF(COUNT(Government!H16),(Government!H16),""),"")</f>
        <v/>
      </c>
      <c r="J21" s="171" t="str">
        <f aca="false">IFERROR(IF(COUNT(Government!I16),(Government!I16),""),"")</f>
        <v/>
      </c>
      <c r="K21" s="207" t="str">
        <f aca="false">IFERROR(IF(COUNT(Government!J16),(Government!J16),""),"")</f>
        <v/>
      </c>
      <c r="L21" s="171" t="str">
        <f aca="false">IFERROR(IF(COUNT(Government!K16),(Government!K16),""),"")</f>
        <v/>
      </c>
      <c r="M21" s="162" t="str">
        <f aca="false">+IFERROR(IF(COUNT(L21),ROUND(L21/'Shareholding Pattern'!$L$78*100,2),""),0)</f>
        <v/>
      </c>
      <c r="N21" s="163" t="str">
        <f aca="false">IFERROR(IF(COUNT(Government!M16),(Government!M16),""),"")</f>
        <v/>
      </c>
      <c r="O21" s="163" t="str">
        <f aca="false">IFERROR(IF(COUNT(Government!N16),(Government!N16),""),"")</f>
        <v/>
      </c>
      <c r="P21" s="171" t="str">
        <f aca="false">IFERROR(IF(COUNT(Government!O16),(Government!O16),""),"")</f>
        <v/>
      </c>
      <c r="Q21" s="208" t="str">
        <f aca="false">IFERROR(IF(COUNT(Government!P16),(Government!P16),""),0)</f>
        <v/>
      </c>
      <c r="R21" s="171" t="str">
        <f aca="false">IFERROR(IF(COUNT(Government!Q16),(Government!Q16),""),"")</f>
        <v/>
      </c>
      <c r="S21" s="171" t="str">
        <f aca="false">IFERROR(IF(COUNT(Government!R16),(Government!R16),""),"")</f>
        <v/>
      </c>
      <c r="T21" s="171" t="str">
        <f aca="false">IFERROR(IF(COUNT(Government!S16),(Government!S16),""),"")</f>
        <v/>
      </c>
      <c r="U21" s="171" t="str">
        <f aca="false">IFERROR(IF(COUNT(Government!T16),(Government!T16),""),"")</f>
        <v/>
      </c>
      <c r="V21" s="171" t="str">
        <f aca="false">IFERROR(IF(COUNT(Government!U16),(Government!U16),""),"")</f>
        <v/>
      </c>
      <c r="W21" s="166" t="str">
        <f aca="false">+IFERROR(IF(COUNT(L21,U21),ROUND(SUM(L21,U21)/SUM('Shareholding Pattern'!$L$78,'Shareholding Pattern'!$U$78)*100,2),""),0)</f>
        <v/>
      </c>
      <c r="X21" s="167" t="str">
        <f aca="false">IFERROR(IF(COUNT(Government!W16),(Government!W16),""),"")</f>
        <v/>
      </c>
      <c r="Y21" s="168" t="str">
        <f aca="false">+IFERROR(IF(COUNT(X21),ROUND(SUM(X21)/SUM(L21)*100,2),""),0)</f>
        <v/>
      </c>
      <c r="Z21" s="167" t="str">
        <f aca="false">IFERROR(IF(COUNT(Government!Y16),(Government!Y16),""),"")</f>
        <v/>
      </c>
      <c r="AA21" s="166" t="str">
        <f aca="false">+IFERROR(IF(COUNT(Z21),ROUND(SUM(Z21)/SUM(L21)*100,2),""),0)</f>
        <v/>
      </c>
      <c r="AB21" s="167" t="str">
        <f aca="false">IFERROR(IF(COUNT(Government!AA16),(Government!AA16),""),"")</f>
        <v/>
      </c>
      <c r="AC21" s="166" t="str">
        <f aca="false">+IFERROR(IF(COUNT(AB21),ROUND(SUM(AB21)/SUM(L21)*100,2),""),0)</f>
        <v/>
      </c>
      <c r="AD21" s="167" t="str">
        <f aca="false">IFERROR(IF(COUNT(Government!AC16),(Government!AC16),""),"")</f>
        <v/>
      </c>
      <c r="AE21" s="166" t="str">
        <f aca="false">+IFERROR(IF(COUNT(AD21),ROUND(SUM(AD21)/SUM(L21)*100,2),""),0)</f>
        <v/>
      </c>
      <c r="AF21" s="167" t="str">
        <f aca="false">IFERROR(IF(COUNT(Government!AE16),(Government!AE16),""),"")</f>
        <v/>
      </c>
      <c r="AG21" s="166" t="str">
        <f aca="false">+IFERROR(IF(COUNT(AF21),ROUND(SUM(AF21)/SUM(L21)*100,2),""),0)</f>
        <v/>
      </c>
      <c r="AH21" s="209" t="str">
        <f aca="false">IFERROR(IF(COUNT(Government!AG16),(Government!AG16),""),"")</f>
        <v/>
      </c>
      <c r="AI21" s="154"/>
      <c r="AJ21" s="155"/>
      <c r="AK21" s="156"/>
      <c r="AP21" s="0" t="s">
        <v>255</v>
      </c>
      <c r="AZ21" s="0" t="s">
        <v>263</v>
      </c>
      <c r="BF21" s="0" t="s">
        <v>264</v>
      </c>
      <c r="BH21" s="0" t="s">
        <v>265</v>
      </c>
      <c r="BN21" s="0" t="s">
        <v>266</v>
      </c>
    </row>
    <row r="22" customFormat="false" ht="19.5" hidden="false" customHeight="true" outlineLevel="0" collapsed="false">
      <c r="E22" s="157" t="s">
        <v>236</v>
      </c>
      <c r="F22" s="206" t="s">
        <v>260</v>
      </c>
      <c r="H22" s="171" t="str">
        <f aca="false">IFERROR(IF(COUNT(Institutions!$AL$13),IF(Institutions!$AL$13=0,"0",Institutions!$AL$13),""),"")</f>
        <v/>
      </c>
      <c r="I22" s="171" t="str">
        <f aca="false">IFERROR(IF(COUNT(Institutions!H16),(Institutions!H16),""),"")</f>
        <v/>
      </c>
      <c r="J22" s="171" t="str">
        <f aca="false">IFERROR(IF(COUNT(Institutions!I16),(Institutions!I16),""),"")</f>
        <v/>
      </c>
      <c r="K22" s="207" t="str">
        <f aca="false">IFERROR(IF(COUNT(Institutions!J16),(Institutions!J16),""),"")</f>
        <v/>
      </c>
      <c r="L22" s="171" t="str">
        <f aca="false">IFERROR(IF(COUNT(Institutions!K16),(Institutions!K16),""),"")</f>
        <v/>
      </c>
      <c r="M22" s="162" t="str">
        <f aca="false">+IFERROR(IF(COUNT(L22),ROUND(L22/'Shareholding Pattern'!$L$78*100,2),""),0)</f>
        <v/>
      </c>
      <c r="N22" s="163" t="str">
        <f aca="false">IFERROR(IF(COUNT(Institutions!M16),(Institutions!M16),""),"")</f>
        <v/>
      </c>
      <c r="O22" s="163" t="str">
        <f aca="false">IFERROR(IF(COUNT(Institutions!N16),(Institutions!N16),""),"")</f>
        <v/>
      </c>
      <c r="P22" s="171" t="str">
        <f aca="false">IFERROR(IF(COUNT(Institutions!O16),(Institutions!O16),""),"")</f>
        <v/>
      </c>
      <c r="Q22" s="208" t="str">
        <f aca="false">IFERROR(IF(COUNT(Institutions!P16),(Institutions!P16),""),0)</f>
        <v/>
      </c>
      <c r="R22" s="171" t="str">
        <f aca="false">IFERROR(IF(COUNT(Institutions!Q16),(Institutions!Q16),""),"")</f>
        <v/>
      </c>
      <c r="S22" s="171" t="str">
        <f aca="false">IFERROR(IF(COUNT(Institutions!R16),(Institutions!R16),""),"")</f>
        <v/>
      </c>
      <c r="T22" s="171" t="str">
        <f aca="false">IFERROR(IF(COUNT(Institutions!S16),(Institutions!S16),""),"")</f>
        <v/>
      </c>
      <c r="U22" s="171" t="str">
        <f aca="false">IFERROR(IF(COUNT(Institutions!T16),(Institutions!T16),""),"")</f>
        <v/>
      </c>
      <c r="V22" s="171" t="str">
        <f aca="false">IFERROR(IF(COUNT(Institutions!U16),(Institutions!U16),""),"")</f>
        <v/>
      </c>
      <c r="W22" s="166" t="str">
        <f aca="false">+IFERROR(IF(COUNT(L22,U22),ROUND(SUM(L22,U22)/SUM('Shareholding Pattern'!$L$78,'Shareholding Pattern'!$U$78)*100,2),""),0)</f>
        <v/>
      </c>
      <c r="X22" s="167" t="str">
        <f aca="false">IFERROR(IF(COUNT(Institutions!W16),(Institutions!W16),""),"")</f>
        <v/>
      </c>
      <c r="Y22" s="168" t="str">
        <f aca="false">+IFERROR(IF(COUNT(X22),ROUND(SUM(X22)/SUM(L22)*100,2),""),0)</f>
        <v/>
      </c>
      <c r="Z22" s="167" t="str">
        <f aca="false">IFERROR(IF(COUNT(Institutions!Y16),(Institutions!Y16),""),"")</f>
        <v/>
      </c>
      <c r="AA22" s="166" t="str">
        <f aca="false">+IFERROR(IF(COUNT(Z22),ROUND(SUM(Z22)/SUM(L22)*100,2),""),0)</f>
        <v/>
      </c>
      <c r="AB22" s="167" t="str">
        <f aca="false">IFERROR(IF(COUNT(Institutions!AA16),(Institutions!AA16),""),"")</f>
        <v/>
      </c>
      <c r="AC22" s="166" t="str">
        <f aca="false">+IFERROR(IF(COUNT(AB22),ROUND(SUM(AB22)/SUM(L22)*100,2),""),0)</f>
        <v/>
      </c>
      <c r="AD22" s="167" t="str">
        <f aca="false">IFERROR(IF(COUNT(Institutions!AC16),(Institutions!AC16),""),"")</f>
        <v/>
      </c>
      <c r="AE22" s="166" t="str">
        <f aca="false">+IFERROR(IF(COUNT(AD22),ROUND(SUM(AD22)/SUM(L22)*100,2),""),0)</f>
        <v/>
      </c>
      <c r="AF22" s="167" t="str">
        <f aca="false">IFERROR(IF(COUNT(Institutions!AE16),(Institutions!AE16),""),"")</f>
        <v/>
      </c>
      <c r="AG22" s="166" t="str">
        <f aca="false">+IFERROR(IF(COUNT(AF22),ROUND(SUM(AF22)/SUM(L22)*100,2),""),0)</f>
        <v/>
      </c>
      <c r="AH22" s="209" t="str">
        <f aca="false">IFERROR(IF(COUNT(Institutions!AG16),(Institutions!AG16),""),"")</f>
        <v/>
      </c>
      <c r="AI22" s="154"/>
      <c r="AJ22" s="155"/>
      <c r="AK22" s="156"/>
      <c r="AP22" s="0" t="s">
        <v>260</v>
      </c>
      <c r="AZ22" s="0" t="s">
        <v>267</v>
      </c>
      <c r="BF22" s="0" t="s">
        <v>268</v>
      </c>
      <c r="BH22" s="0" t="s">
        <v>269</v>
      </c>
      <c r="BN22" s="0" t="s">
        <v>270</v>
      </c>
    </row>
    <row r="23" customFormat="false" ht="19.5" hidden="false" customHeight="true" outlineLevel="0" collapsed="false">
      <c r="E23" s="157" t="s">
        <v>242</v>
      </c>
      <c r="F23" s="206" t="s">
        <v>271</v>
      </c>
      <c r="H23" s="171" t="str">
        <f aca="false">IFERROR(IF(COUNT(FPIPromoter!$AL$13),IF(FPIPromoter!$AL$13=0,"0",FPIPromoter!$AL$13),""),"")</f>
        <v/>
      </c>
      <c r="I23" s="171" t="str">
        <f aca="false">IFERROR(IF(COUNT(FPIPromoter!H16),(FPIPromoter!H16),""),"")</f>
        <v/>
      </c>
      <c r="J23" s="171" t="str">
        <f aca="false">IFERROR(IF(COUNT(FPIPromoter!I16),(FPIPromoter!I16),""),"")</f>
        <v/>
      </c>
      <c r="K23" s="207" t="str">
        <f aca="false">IFERROR(IF(COUNT(FPIPromoter!J16),(FPIPromoter!J16),""),"")</f>
        <v/>
      </c>
      <c r="L23" s="171" t="str">
        <f aca="false">IFERROR(IF(COUNT(FPIPromoter!K16),(FPIPromoter!K16),""),"")</f>
        <v/>
      </c>
      <c r="M23" s="162" t="str">
        <f aca="false">+IFERROR(IF(COUNT(L23),ROUND(L23/'Shareholding Pattern'!$L$78*100,2),""),0)</f>
        <v/>
      </c>
      <c r="N23" s="163" t="str">
        <f aca="false">IFERROR(IF(COUNT(FPIPromoter!M16),(FPIPromoter!M16),""),"")</f>
        <v/>
      </c>
      <c r="O23" s="163" t="str">
        <f aca="false">IFERROR(IF(COUNT(FPIPromoter!N16),(FPIPromoter!N16),""),"")</f>
        <v/>
      </c>
      <c r="P23" s="171" t="str">
        <f aca="false">IFERROR(IF(COUNT(FPIPromoter!O16),(FPIPromoter!O16),""),"")</f>
        <v/>
      </c>
      <c r="Q23" s="208" t="str">
        <f aca="false">IFERROR(IF(COUNT(FPIPromoter!P16),(FPIPromoter!P16),""),0)</f>
        <v/>
      </c>
      <c r="R23" s="171" t="str">
        <f aca="false">IFERROR(IF(COUNT(FPIPromoter!Q16),(FPIPromoter!Q16),""),"")</f>
        <v/>
      </c>
      <c r="S23" s="171" t="str">
        <f aca="false">IFERROR(IF(COUNT(FPIPromoter!R16),(FPIPromoter!R16),""),"")</f>
        <v/>
      </c>
      <c r="T23" s="171" t="str">
        <f aca="false">IFERROR(IF(COUNT(FPIPromoter!S16),(FPIPromoter!S16),""),"")</f>
        <v/>
      </c>
      <c r="U23" s="171" t="str">
        <f aca="false">IFERROR(IF(COUNT(FPIPromoter!T16),(FPIPromoter!T16),""),"")</f>
        <v/>
      </c>
      <c r="V23" s="171" t="str">
        <f aca="false">IFERROR(IF(COUNT(FPIPromoter!U16),(FPIPromoter!U16),""),"")</f>
        <v/>
      </c>
      <c r="W23" s="166" t="str">
        <f aca="false">+IFERROR(IF(COUNT(L23,U23),ROUND(SUM(L23,U23)/SUM('Shareholding Pattern'!$L$78,'Shareholding Pattern'!$U$78)*100,2),""),0)</f>
        <v/>
      </c>
      <c r="X23" s="167" t="str">
        <f aca="false">IFERROR(IF(COUNT(FPIPromoter!W16),(FPIPromoter!W16),""),"")</f>
        <v/>
      </c>
      <c r="Y23" s="168" t="str">
        <f aca="false">+IFERROR(IF(COUNT(X23),ROUND(SUM(X23)/SUM(L23)*100,2),""),0)</f>
        <v/>
      </c>
      <c r="Z23" s="167" t="str">
        <f aca="false">IFERROR(IF(COUNT(FPIPromoter!Y16),(FPIPromoter!Y16),""),"")</f>
        <v/>
      </c>
      <c r="AA23" s="166" t="str">
        <f aca="false">+IFERROR(IF(COUNT(Z23),ROUND(SUM(Z23)/SUM(L23)*100,2),""),0)</f>
        <v/>
      </c>
      <c r="AB23" s="167" t="str">
        <f aca="false">IFERROR(IF(COUNT(FPIPromoter!AA16),(FPIPromoter!AA16),""),"")</f>
        <v/>
      </c>
      <c r="AC23" s="166" t="str">
        <f aca="false">+IFERROR(IF(COUNT(AB23),ROUND(SUM(AB23)/SUM(L23)*100,2),""),0)</f>
        <v/>
      </c>
      <c r="AD23" s="167" t="str">
        <f aca="false">IFERROR(IF(COUNT(FPIPromoter!AC16),(FPIPromoter!AC16),""),"")</f>
        <v/>
      </c>
      <c r="AE23" s="166" t="str">
        <f aca="false">+IFERROR(IF(COUNT(AD23),ROUND(SUM(AD23)/SUM(L23)*100,2),""),0)</f>
        <v/>
      </c>
      <c r="AF23" s="167" t="str">
        <f aca="false">IFERROR(IF(COUNT(FPIPromoter!AE16),(FPIPromoter!AE16),""),"")</f>
        <v/>
      </c>
      <c r="AG23" s="166" t="str">
        <f aca="false">+IFERROR(IF(COUNT(AF23),ROUND(SUM(AF23)/SUM(L23)*100,2),""),0)</f>
        <v/>
      </c>
      <c r="AH23" s="209" t="str">
        <f aca="false">IFERROR(IF(COUNT(FPIPromoter!AG16),(FPIPromoter!AG16),""),"")</f>
        <v/>
      </c>
      <c r="AI23" s="154"/>
      <c r="AJ23" s="155"/>
      <c r="AK23" s="156"/>
      <c r="AP23" s="0" t="s">
        <v>264</v>
      </c>
      <c r="AZ23" s="0" t="s">
        <v>272</v>
      </c>
    </row>
    <row r="24" customFormat="false" ht="19.5" hidden="false" customHeight="true" outlineLevel="0" collapsed="false">
      <c r="E24" s="210" t="s">
        <v>273</v>
      </c>
      <c r="F24" s="211" t="s">
        <v>243</v>
      </c>
      <c r="H24" s="212" t="str">
        <f aca="false">IFERROR(IF(COUNT(OtherForeign!$AO$13),IF(OtherForeign!$AO$13=0,"0",OtherForeign!$AO$13),""),"")</f>
        <v/>
      </c>
      <c r="I24" s="212" t="str">
        <f aca="false">IFERROR(IF(COUNT(OtherForeign!J16),(OtherForeign!J16),""),"")</f>
        <v/>
      </c>
      <c r="J24" s="212" t="str">
        <f aca="false">IFERROR(IF(COUNT(OtherForeign!K16),(OtherForeign!K16),""),"")</f>
        <v/>
      </c>
      <c r="K24" s="213" t="str">
        <f aca="false">IFERROR(IF(COUNT(OtherForeign!L16),(OtherForeign!L16),""),"")</f>
        <v/>
      </c>
      <c r="L24" s="212" t="str">
        <f aca="false">IFERROR(IF(COUNT(OtherForeign!M16),(OtherForeign!M16),""),"")</f>
        <v/>
      </c>
      <c r="M24" s="177" t="str">
        <f aca="false">+IFERROR(IF(COUNT(L24),ROUND(L24/'Shareholding Pattern'!$L$78*100,2),""),0)</f>
        <v/>
      </c>
      <c r="N24" s="163" t="str">
        <f aca="false">IFERROR(IF(COUNT(OtherForeign!O16),(OtherForeign!O16),""),"")</f>
        <v/>
      </c>
      <c r="O24" s="163" t="str">
        <f aca="false">IFERROR(IF(COUNT(OtherForeign!P16),(OtherForeign!P16),""),"")</f>
        <v/>
      </c>
      <c r="P24" s="212" t="str">
        <f aca="false">IFERROR(IF(COUNT(OtherForeign!Q16),(OtherForeign!Q16),""),"")</f>
        <v/>
      </c>
      <c r="Q24" s="214" t="str">
        <f aca="false">IFERROR(IF(COUNT(OtherForeign!R16),(OtherForeign!R16),""),0)</f>
        <v/>
      </c>
      <c r="R24" s="212" t="str">
        <f aca="false">IFERROR(IF(COUNT(OtherForeign!S16),(OtherForeign!S16),""),"")</f>
        <v/>
      </c>
      <c r="S24" s="212" t="str">
        <f aca="false">IFERROR(IF(COUNT(OtherForeign!T16),(OtherForeign!T16),""),"")</f>
        <v/>
      </c>
      <c r="T24" s="212" t="str">
        <f aca="false">IFERROR(IF(COUNT(OtherForeign!U16),(OtherForeign!U16),""),"")</f>
        <v/>
      </c>
      <c r="U24" s="212" t="str">
        <f aca="false">IFERROR(IF(COUNT(OtherForeign!V16),(OtherForeign!V16),""),"")</f>
        <v/>
      </c>
      <c r="V24" s="212" t="str">
        <f aca="false">IFERROR(IF(COUNT(OtherForeign!W16),(OtherForeign!W16),""),"")</f>
        <v/>
      </c>
      <c r="W24" s="181" t="str">
        <f aca="false">+IFERROR(IF(COUNT(L24,U24),ROUND(SUM(L24,U24)/SUM('Shareholding Pattern'!$L$78,'Shareholding Pattern'!$U$78)*100,2),""),0)</f>
        <v/>
      </c>
      <c r="X24" s="167" t="str">
        <f aca="false">IFERROR(IF(COUNT(OtherForeign!Y16),(OtherForeign!Y16),""),"")</f>
        <v/>
      </c>
      <c r="Y24" s="182" t="str">
        <f aca="false">+IFERROR(IF(COUNT(X24),ROUND(SUM(X24)/SUM(L24)*100,2),""),0)</f>
        <v/>
      </c>
      <c r="Z24" s="167" t="str">
        <f aca="false">IFERROR(IF(COUNT(OtherForeign!AA16),(OtherForeign!AA16),""),"")</f>
        <v/>
      </c>
      <c r="AA24" s="181" t="str">
        <f aca="false">+IFERROR(IF(COUNT(Z24),ROUND(SUM(Z24)/SUM(L24)*100,2),""),0)</f>
        <v/>
      </c>
      <c r="AB24" s="167" t="str">
        <f aca="false">IFERROR(IF(COUNT(OtherForeign!AC16),(OtherForeign!AC16),""),"")</f>
        <v/>
      </c>
      <c r="AC24" s="181" t="str">
        <f aca="false">+IFERROR(IF(COUNT(AB24),ROUND(SUM(AB24)/SUM(L24)*100,2),""),0)</f>
        <v/>
      </c>
      <c r="AD24" s="167" t="str">
        <f aca="false">IFERROR(IF(COUNT(OtherForeign!AE16),(OtherForeign!AE16),""),"")</f>
        <v/>
      </c>
      <c r="AE24" s="181" t="str">
        <f aca="false">+IFERROR(IF(COUNT(AD24),ROUND(SUM(AD24)/SUM(L24)*100,2),""),0)</f>
        <v/>
      </c>
      <c r="AF24" s="167" t="str">
        <f aca="false">IFERROR(IF(COUNT(OtherForeign!AG16),(OtherForeign!AG16),""),"")</f>
        <v/>
      </c>
      <c r="AG24" s="181" t="str">
        <f aca="false">+IFERROR(IF(COUNT(AF24),ROUND(SUM(AF24)/SUM(L24)*100,2),""),0)</f>
        <v/>
      </c>
      <c r="AH24" s="215" t="str">
        <f aca="false">IFERROR(IF(COUNT(OtherForeign!AI16),(OtherForeign!AI16),""),"")</f>
        <v/>
      </c>
      <c r="AI24" s="154"/>
      <c r="AJ24" s="155"/>
      <c r="AK24" s="156"/>
      <c r="AP24" s="0" t="s">
        <v>268</v>
      </c>
      <c r="AZ24" s="0" t="s">
        <v>274</v>
      </c>
    </row>
    <row r="25" customFormat="false" ht="19.5" hidden="false" customHeight="true" outlineLevel="0" collapsed="false">
      <c r="E25" s="216" t="s">
        <v>275</v>
      </c>
      <c r="F25" s="216"/>
      <c r="G25" s="216"/>
      <c r="H25" s="217" t="str">
        <f aca="false">+IFERROR(IF(COUNT(H20:H24),ROUND(SUM(H20:H24),0),""),"")</f>
        <v/>
      </c>
      <c r="I25" s="217" t="str">
        <f aca="false">+IFERROR(IF(COUNT(I20:I24),ROUND(SUM(I20:I24),0),""),"")</f>
        <v/>
      </c>
      <c r="J25" s="217" t="str">
        <f aca="false">+IFERROR(IF(COUNT(J20:J24),ROUND(SUM(J20:J24),0),""),"")</f>
        <v/>
      </c>
      <c r="K25" s="218" t="str">
        <f aca="false">+IFERROR(IF(COUNT(K20:K24),ROUND(SUM(K20:K24),0),""),"")</f>
        <v/>
      </c>
      <c r="L25" s="217" t="str">
        <f aca="false">+IFERROR(IF(COUNT(L20:L24),ROUND(SUM(L20:L24),0),""),"")</f>
        <v/>
      </c>
      <c r="M25" s="219" t="str">
        <f aca="false">+IFERROR(IF(COUNT(L25),ROUND(L25/'Shareholding Pattern'!$L$78*100,2),""),0)</f>
        <v/>
      </c>
      <c r="N25" s="220" t="str">
        <f aca="false">+IFERROR(IF(COUNT(N20:N24),ROUND(SUM(N20:N24),0),""),"")</f>
        <v/>
      </c>
      <c r="O25" s="220" t="str">
        <f aca="false">+IFERROR(IF(COUNT(O20:O24),ROUND(SUM(O20:O24),0),""),"")</f>
        <v/>
      </c>
      <c r="P25" s="217" t="str">
        <f aca="false">+IFERROR(IF(COUNT(P20:P24),ROUND(SUM(P20:P24),0),""),"")</f>
        <v/>
      </c>
      <c r="Q25" s="221" t="str">
        <f aca="false">IFERROR(IF(COUNT(P25),ROUND(P25/$P$79*100,2),""),0)</f>
        <v/>
      </c>
      <c r="R25" s="222" t="str">
        <f aca="false">+IFERROR(IF(COUNT(R20:R24),ROUND(SUM(R20:R24),0),""),"")</f>
        <v/>
      </c>
      <c r="S25" s="222" t="str">
        <f aca="false">+IFERROR(IF(COUNT(S20:S24),ROUND(SUM(S20:S24),0),""),"")</f>
        <v/>
      </c>
      <c r="T25" s="222" t="str">
        <f aca="false">+IFERROR(IF(COUNT(T20:T24),ROUND(SUM(T20:T24),0),""),"")</f>
        <v/>
      </c>
      <c r="U25" s="217" t="str">
        <f aca="false">+IFERROR(IF(COUNT(U20:U24),ROUND(SUM(U20:U24),0),""),"")</f>
        <v/>
      </c>
      <c r="V25" s="217" t="str">
        <f aca="false">+IFERROR(IF(COUNT(V20:V24),ROUND(SUM(V20:V24),0),""),"")</f>
        <v/>
      </c>
      <c r="W25" s="223" t="str">
        <f aca="false">+IFERROR(IF(COUNT(L25,U25),ROUND(SUM(L25,U25)/SUM('Shareholding Pattern'!$L$78,'Shareholding Pattern'!$U$78)*100,2),""),0)</f>
        <v/>
      </c>
      <c r="X25" s="217" t="str">
        <f aca="false">+IFERROR(IF(COUNT(X20:X24),ROUND(SUM(X20:X24),0),""),"")</f>
        <v/>
      </c>
      <c r="Y25" s="224" t="str">
        <f aca="false">+IFERROR(IF(COUNT(X25),ROUND(SUM(X25)/SUM(L25)*100,2),""),0)</f>
        <v/>
      </c>
      <c r="Z25" s="217" t="str">
        <f aca="false">+IFERROR(IF(COUNT(Z20:Z24),ROUND(SUM(Z20:Z24),0),""),"")</f>
        <v/>
      </c>
      <c r="AA25" s="225" t="str">
        <f aca="false">+IFERROR(IF(COUNT(Z25),ROUND(SUM(Z25)/SUM(L25)*100,2),""),0)</f>
        <v/>
      </c>
      <c r="AB25" s="217" t="str">
        <f aca="false">+IFERROR(IF(COUNT(AB20:AB24),ROUND(SUM(AB20:AB24),0),""),"")</f>
        <v/>
      </c>
      <c r="AC25" s="225" t="str">
        <f aca="false">+IFERROR(IF(COUNT(AB25),ROUND(SUM(AB25)/SUM(L25)*100,2),""),0)</f>
        <v/>
      </c>
      <c r="AD25" s="217" t="str">
        <f aca="false">+IFERROR(IF(COUNT(AD20:AD24),ROUND(SUM(AD20:AD24),0),""),"")</f>
        <v/>
      </c>
      <c r="AE25" s="225" t="str">
        <f aca="false">+IFERROR(IF(COUNT(AD25),ROUND(SUM(AD25)/SUM(L25)*100,2),""),0)</f>
        <v/>
      </c>
      <c r="AF25" s="217" t="str">
        <f aca="false">+IFERROR(IF(COUNT(AF20:AF24),ROUND(SUM(AF20:AF24),0),""),"")</f>
        <v/>
      </c>
      <c r="AG25" s="225" t="str">
        <f aca="false">+IFERROR(IF(COUNT(AF25),ROUND(SUM(AF25)/SUM(L25)*100,2),""),0)</f>
        <v/>
      </c>
      <c r="AH25" s="226" t="str">
        <f aca="false">+IFERROR(IF(COUNT(AH20:AH24),ROUND(SUM(AH20:AH24),0),""),"")</f>
        <v/>
      </c>
      <c r="AI25" s="154"/>
      <c r="AJ25" s="155"/>
      <c r="AK25" s="156"/>
      <c r="AZ25" s="0" t="s">
        <v>276</v>
      </c>
    </row>
    <row r="26" customFormat="false" ht="34.5" hidden="false" customHeight="true" outlineLevel="0" collapsed="false">
      <c r="E26" s="227" t="s">
        <v>277</v>
      </c>
      <c r="F26" s="227"/>
      <c r="G26" s="227"/>
      <c r="H26" s="217" t="n">
        <f aca="false">+IFERROR(IF(COUNT(H18,H25),ROUND(SUM(H18,H25),0),""),"")</f>
        <v>5</v>
      </c>
      <c r="I26" s="217" t="n">
        <f aca="false">+IFERROR(IF(COUNT(I18,I25),ROUND(SUM(I18,I25),0),""),"")</f>
        <v>38355174</v>
      </c>
      <c r="J26" s="217" t="str">
        <f aca="false">+IFERROR(IF(COUNT(J18,J25),ROUND(SUM(J18,J25),0),""),"")</f>
        <v/>
      </c>
      <c r="K26" s="218" t="str">
        <f aca="false">+IFERROR(IF(COUNT(K18,K25),ROUND(SUM(K18,K25),0),""),"")</f>
        <v/>
      </c>
      <c r="L26" s="217" t="n">
        <f aca="false">+IFERROR(IF(COUNT(L18,L25),ROUND(SUM(L18,L25),0),""),"")</f>
        <v>38355174</v>
      </c>
      <c r="M26" s="228" t="n">
        <f aca="false">+IFERROR(IF(COUNT(L26),ROUND(L26/'Shareholding Pattern'!$L$78*100,2),""),0)</f>
        <v>68.44</v>
      </c>
      <c r="N26" s="220" t="n">
        <f aca="false">+IFERROR(IF(COUNT(N18,N25),ROUND(SUM(N18,N25),0),""),"")</f>
        <v>38355174</v>
      </c>
      <c r="O26" s="220" t="str">
        <f aca="false">+IFERROR(IF(COUNT(O18,O25),ROUND(SUM(O18,O25),0),""),"")</f>
        <v/>
      </c>
      <c r="P26" s="217" t="n">
        <f aca="false">+IFERROR(IF(COUNT(P18,P25),ROUND(SUM(P18,P25),0),""),"")</f>
        <v>38355174</v>
      </c>
      <c r="Q26" s="228" t="n">
        <f aca="false">IFERROR(IF(COUNT(P26),ROUND(P26/$P$79*100,2),""),0)</f>
        <v>68.44</v>
      </c>
      <c r="R26" s="217" t="str">
        <f aca="false">+IFERROR(IF(COUNT(R18,R25),ROUND(SUM(R18,R25),0),""),"")</f>
        <v/>
      </c>
      <c r="S26" s="217" t="str">
        <f aca="false">+IFERROR(IF(COUNT(S18,S25),ROUND(SUM(S18,S25),0),""),"")</f>
        <v/>
      </c>
      <c r="T26" s="217" t="str">
        <f aca="false">+IFERROR(IF(COUNT(T18,T25),ROUND(SUM(T18,T25),0),""),"")</f>
        <v/>
      </c>
      <c r="U26" s="217" t="str">
        <f aca="false">+IFERROR(IF(COUNT(U18,U25),ROUND(SUM(U18,U25),0),""),"")</f>
        <v/>
      </c>
      <c r="V26" s="217" t="n">
        <f aca="false">+IFERROR(IF(COUNT(V18,V25),ROUND(SUM(V18,V25),0),""),"")</f>
        <v>38355174</v>
      </c>
      <c r="W26" s="225" t="n">
        <f aca="false">+IFERROR(IF(COUNT(L26,U26),ROUND(SUM(L26,U26)/SUM('Shareholding Pattern'!$L$78,'Shareholding Pattern'!$U$78)*100,2),""),0)</f>
        <v>68.44</v>
      </c>
      <c r="X26" s="217" t="str">
        <f aca="false">+IFERROR(IF(COUNT(X18,X25),ROUND(SUM(X18,X25),0),""),"")</f>
        <v/>
      </c>
      <c r="Y26" s="224" t="str">
        <f aca="false">+IFERROR(IF(COUNT(X26),ROUND(SUM(X26)/SUM(L26)*100,2),""),0)</f>
        <v/>
      </c>
      <c r="Z26" s="217" t="str">
        <f aca="false">+IFERROR(IF(COUNT(Z18,Z25),ROUND(SUM(Z18,Z25),0),""),"")</f>
        <v/>
      </c>
      <c r="AA26" s="225" t="str">
        <f aca="false">+IFERROR(IF(COUNT(Z26),ROUND(SUM(Z26)/SUM(L26)*100,2),""),0)</f>
        <v/>
      </c>
      <c r="AB26" s="217" t="str">
        <f aca="false">+IFERROR(IF(COUNT(AB18,AB25),ROUND(SUM(AB18,AB25),0),""),"")</f>
        <v/>
      </c>
      <c r="AC26" s="225" t="str">
        <f aca="false">+IFERROR(IF(COUNT(AB26),ROUND(SUM(AB26)/SUM(L26)*100,2),""),0)</f>
        <v/>
      </c>
      <c r="AD26" s="217" t="str">
        <f aca="false">+IFERROR(IF(COUNT(AD18,AD25),ROUND(SUM(AD18,AD25),0),""),"")</f>
        <v/>
      </c>
      <c r="AE26" s="225" t="str">
        <f aca="false">+IFERROR(IF(COUNT(AD26),ROUND(SUM(AD26)/SUM(L26)*100,2),""),0)</f>
        <v/>
      </c>
      <c r="AF26" s="217" t="str">
        <f aca="false">+IFERROR(IF(COUNT(AF18,AF25),ROUND(SUM(AF18,AF25),0),""),"")</f>
        <v/>
      </c>
      <c r="AG26" s="225" t="str">
        <f aca="false">+IFERROR(IF(COUNT(AF26),ROUND(SUM(AF26)/SUM(L26)*100,2),""),0)</f>
        <v/>
      </c>
      <c r="AH26" s="226" t="n">
        <f aca="false">+IFERROR(IF(COUNT(AH18,AH25),ROUND(SUM(AH18,AH25),0),""),"")</f>
        <v>38355174</v>
      </c>
      <c r="AI26" s="195"/>
      <c r="AJ26" s="196"/>
      <c r="AK26" s="197"/>
      <c r="AZ26" s="0" t="s">
        <v>278</v>
      </c>
    </row>
    <row r="27" customFormat="false" ht="24.75" hidden="false" customHeight="true" outlineLevel="0" collapsed="false">
      <c r="E27" s="229"/>
      <c r="F27" s="230" t="s">
        <v>279</v>
      </c>
    </row>
    <row r="28" customFormat="false" ht="31.5" hidden="false" customHeight="true" outlineLevel="0" collapsed="false">
      <c r="E28" s="129" t="s">
        <v>280</v>
      </c>
      <c r="F28" s="231" t="s">
        <v>281</v>
      </c>
      <c r="G28" s="232"/>
      <c r="H28" s="233" t="s">
        <v>282</v>
      </c>
      <c r="I28" s="234"/>
      <c r="J28" s="234"/>
      <c r="K28" s="232"/>
      <c r="L28" s="232"/>
      <c r="M28" s="232"/>
      <c r="N28" s="232"/>
      <c r="O28" s="232"/>
      <c r="P28" s="234"/>
      <c r="Q28" s="232"/>
      <c r="R28" s="234"/>
      <c r="S28" s="234"/>
      <c r="T28" s="234"/>
      <c r="U28" s="234"/>
      <c r="V28" s="234"/>
      <c r="W28" s="232"/>
      <c r="X28" s="232"/>
      <c r="Y28" s="232"/>
      <c r="Z28" s="232"/>
      <c r="AA28" s="232"/>
      <c r="AB28" s="232"/>
      <c r="AC28" s="232"/>
      <c r="AD28" s="232"/>
      <c r="AE28" s="232"/>
      <c r="AF28" s="232"/>
      <c r="AG28" s="232"/>
      <c r="AH28" s="235"/>
      <c r="AI28" s="235"/>
      <c r="AJ28" s="235"/>
      <c r="AK28" s="236"/>
    </row>
    <row r="29" customFormat="false" ht="19.5" hidden="false" customHeight="true" outlineLevel="0" collapsed="false">
      <c r="E29" s="237" t="s">
        <v>222</v>
      </c>
      <c r="F29" s="134" t="s">
        <v>283</v>
      </c>
      <c r="G29" s="135"/>
      <c r="H29" s="135"/>
      <c r="I29" s="135"/>
      <c r="J29" s="135"/>
      <c r="K29" s="135"/>
      <c r="L29" s="135"/>
      <c r="M29" s="135"/>
      <c r="N29" s="135"/>
      <c r="O29" s="135"/>
      <c r="P29" s="135"/>
      <c r="Q29" s="135"/>
      <c r="R29" s="135"/>
      <c r="S29" s="135"/>
      <c r="T29" s="135"/>
      <c r="U29" s="135"/>
      <c r="V29" s="135"/>
      <c r="W29" s="135"/>
      <c r="X29" s="135"/>
      <c r="Y29" s="135"/>
      <c r="Z29" s="238"/>
      <c r="AA29" s="238"/>
      <c r="AB29" s="238"/>
      <c r="AC29" s="238"/>
      <c r="AD29" s="238"/>
      <c r="AE29" s="238"/>
      <c r="AF29" s="238"/>
      <c r="AG29" s="238"/>
      <c r="AH29" s="135"/>
      <c r="AI29" s="135"/>
      <c r="AJ29" s="135"/>
      <c r="AK29" s="239"/>
    </row>
    <row r="30" customFormat="false" ht="19.5" hidden="false" customHeight="true" outlineLevel="0" collapsed="false">
      <c r="E30" s="198" t="s">
        <v>224</v>
      </c>
      <c r="F30" s="240" t="s">
        <v>284</v>
      </c>
      <c r="H30" s="241"/>
      <c r="I30" s="241"/>
      <c r="J30" s="241"/>
      <c r="K30" s="242"/>
      <c r="L30" s="243" t="str">
        <f aca="false">+IFERROR(IF(COUNT(I30:K30),ROUND(SUM(I30:K30),0),""),"")</f>
        <v/>
      </c>
      <c r="M30" s="146" t="str">
        <f aca="false">+IFERROR(IF(COUNT(L30),ROUND(L30/'Shareholding Pattern'!$L$78*100,2),""),"")</f>
        <v/>
      </c>
      <c r="N30" s="244" t="str">
        <f aca="false">IF(I30="","",I30)</f>
        <v/>
      </c>
      <c r="O30" s="242"/>
      <c r="P30" s="143" t="str">
        <f aca="false">+IFERROR(IF(COUNT(N30:O30),ROUND(SUM(N30:O30),0),""),"")</f>
        <v/>
      </c>
      <c r="Q30" s="201" t="str">
        <f aca="false">+IFERROR(IF(COUNT(P30),ROUND(P30/'Shareholding Pattern'!$P$79*100,2),""),"")</f>
        <v/>
      </c>
      <c r="R30" s="241"/>
      <c r="S30" s="241"/>
      <c r="T30" s="241"/>
      <c r="U30" s="143" t="str">
        <f aca="false">+IFERROR(IF(COUNT(R30:T30),ROUND(SUM(R30:T30),0),""),"")</f>
        <v/>
      </c>
      <c r="V30" s="143" t="str">
        <f aca="false">+IFERROR(IF(COUNT(L30,U30),ROUND(SUM(L30,U30),0),""),"")</f>
        <v/>
      </c>
      <c r="W30" s="151" t="str">
        <f aca="false">+IFERROR(IF(COUNT(L30,U30),ROUND(SUM(L30,U30)/SUM('Shareholding Pattern'!$L$78,'Shareholding Pattern'!$U$78)*100,2),""),"")</f>
        <v/>
      </c>
      <c r="X30" s="242"/>
      <c r="Y30" s="245" t="str">
        <f aca="false">+IFERROR(IF(COUNT(X30),ROUND(SUM(X30)/SUM(L30)*100,2),""),0)</f>
        <v/>
      </c>
      <c r="Z30" s="203"/>
      <c r="AA30" s="204"/>
      <c r="AB30" s="204"/>
      <c r="AC30" s="204"/>
      <c r="AD30" s="204"/>
      <c r="AE30" s="204"/>
      <c r="AF30" s="204"/>
      <c r="AG30" s="205"/>
      <c r="AH30" s="246"/>
      <c r="AI30" s="241"/>
      <c r="AJ30" s="241"/>
      <c r="AK30" s="241"/>
      <c r="AP30" s="0" t="s">
        <v>285</v>
      </c>
      <c r="AZ30" s="0" t="s">
        <v>286</v>
      </c>
      <c r="BF30" s="0" t="s">
        <v>285</v>
      </c>
      <c r="BH30" s="0" t="s">
        <v>287</v>
      </c>
      <c r="BN30" s="0" t="s">
        <v>288</v>
      </c>
    </row>
    <row r="31" customFormat="false" ht="19.5" hidden="false" customHeight="true" outlineLevel="0" collapsed="false">
      <c r="E31" s="157" t="s">
        <v>230</v>
      </c>
      <c r="F31" s="206" t="s">
        <v>289</v>
      </c>
      <c r="H31" s="247"/>
      <c r="I31" s="247"/>
      <c r="J31" s="247"/>
      <c r="K31" s="248"/>
      <c r="L31" s="171" t="str">
        <f aca="false">+IFERROR(IF(COUNT(I31:K31),ROUND(SUM(I31:K31),0),""),"")</f>
        <v/>
      </c>
      <c r="M31" s="162" t="str">
        <f aca="false">+IFERROR(IF(COUNT(L31),ROUND(L31/'Shareholding Pattern'!$L$78*100,2),""),"")</f>
        <v/>
      </c>
      <c r="N31" s="244" t="str">
        <f aca="false">IF(I31="","",I31)</f>
        <v/>
      </c>
      <c r="O31" s="248"/>
      <c r="P31" s="171" t="str">
        <f aca="false">+IFERROR(IF(COUNT(N31:O31),ROUND(SUM(N31:O31),0),""),"")</f>
        <v/>
      </c>
      <c r="Q31" s="208" t="str">
        <f aca="false">+IFERROR(IF(COUNT(P31),ROUND(P31/'Shareholding Pattern'!$P$79*100,2),""),"")</f>
        <v/>
      </c>
      <c r="R31" s="247"/>
      <c r="S31" s="247"/>
      <c r="T31" s="247"/>
      <c r="U31" s="171" t="str">
        <f aca="false">+IFERROR(IF(COUNT(R31:T31),ROUND(SUM(R31:T31),0),""),"")</f>
        <v/>
      </c>
      <c r="V31" s="143" t="str">
        <f aca="false">+IFERROR(IF(COUNT(L31,U31),ROUND(SUM(L31,U31),0),""),"")</f>
        <v/>
      </c>
      <c r="W31" s="166" t="str">
        <f aca="false">+IFERROR(IF(COUNT(L31,U31),ROUND(SUM(L31,U31)/SUM('Shareholding Pattern'!$L$78,'Shareholding Pattern'!$U$78)*100,2),""),"")</f>
        <v/>
      </c>
      <c r="X31" s="242"/>
      <c r="Y31" s="249" t="str">
        <f aca="false">+IFERROR(IF(COUNT(X31),ROUND(SUM(X31)/SUM(L31)*100,2),""),0)</f>
        <v/>
      </c>
      <c r="Z31" s="154"/>
      <c r="AA31" s="155"/>
      <c r="AB31" s="155"/>
      <c r="AC31" s="155"/>
      <c r="AD31" s="155"/>
      <c r="AE31" s="155"/>
      <c r="AF31" s="155"/>
      <c r="AG31" s="156"/>
      <c r="AH31" s="250"/>
      <c r="AI31" s="247"/>
      <c r="AJ31" s="247"/>
      <c r="AK31" s="247"/>
      <c r="AP31" s="0" t="s">
        <v>290</v>
      </c>
      <c r="AZ31" s="0" t="s">
        <v>291</v>
      </c>
      <c r="BF31" s="0" t="s">
        <v>290</v>
      </c>
      <c r="BH31" s="0" t="s">
        <v>292</v>
      </c>
      <c r="BN31" s="0" t="s">
        <v>293</v>
      </c>
    </row>
    <row r="32" customFormat="false" ht="19.5" hidden="false" customHeight="true" outlineLevel="0" collapsed="false">
      <c r="E32" s="157" t="s">
        <v>236</v>
      </c>
      <c r="F32" s="206" t="s">
        <v>294</v>
      </c>
      <c r="H32" s="247"/>
      <c r="I32" s="247"/>
      <c r="J32" s="247"/>
      <c r="K32" s="248"/>
      <c r="L32" s="171" t="str">
        <f aca="false">+IFERROR(IF(COUNT(I32:K32),ROUND(SUM(I32:K32),0),""),"")</f>
        <v/>
      </c>
      <c r="M32" s="162" t="str">
        <f aca="false">+IFERROR(IF(COUNT(L32),ROUND(L32/'Shareholding Pattern'!$L$78*100,2),""),"")</f>
        <v/>
      </c>
      <c r="N32" s="244" t="str">
        <f aca="false">IF(I32="","",I32)</f>
        <v/>
      </c>
      <c r="O32" s="248"/>
      <c r="P32" s="171" t="str">
        <f aca="false">+IFERROR(IF(COUNT(N32:O32),ROUND(SUM(N32:O32),0),""),"")</f>
        <v/>
      </c>
      <c r="Q32" s="208" t="str">
        <f aca="false">+IFERROR(IF(COUNT(P32),ROUND(P32/'Shareholding Pattern'!$P$79*100,2),""),"")</f>
        <v/>
      </c>
      <c r="R32" s="247"/>
      <c r="S32" s="247"/>
      <c r="T32" s="247"/>
      <c r="U32" s="171" t="str">
        <f aca="false">+IFERROR(IF(COUNT(R32:T32),ROUND(SUM(R32:T32),0),""),"")</f>
        <v/>
      </c>
      <c r="V32" s="143" t="str">
        <f aca="false">+IFERROR(IF(COUNT(L32,U32),ROUND(SUM(L32,U32),0),""),"")</f>
        <v/>
      </c>
      <c r="W32" s="166" t="str">
        <f aca="false">+IFERROR(IF(COUNT(L32,U32),ROUND(SUM(L32,U32)/SUM('Shareholding Pattern'!$L$78,'Shareholding Pattern'!$U$78)*100,2),""),"")</f>
        <v/>
      </c>
      <c r="X32" s="242"/>
      <c r="Y32" s="249" t="str">
        <f aca="false">+IFERROR(IF(COUNT(X32),ROUND(SUM(X32)/SUM(L32)*100,2),""),0)</f>
        <v/>
      </c>
      <c r="Z32" s="154"/>
      <c r="AA32" s="155"/>
      <c r="AB32" s="155"/>
      <c r="AC32" s="155"/>
      <c r="AD32" s="155"/>
      <c r="AE32" s="155"/>
      <c r="AF32" s="155"/>
      <c r="AG32" s="156"/>
      <c r="AH32" s="250"/>
      <c r="AI32" s="247"/>
      <c r="AJ32" s="247"/>
      <c r="AK32" s="247"/>
      <c r="AP32" s="0" t="s">
        <v>295</v>
      </c>
      <c r="AZ32" s="0" t="s">
        <v>296</v>
      </c>
      <c r="BF32" s="0" t="s">
        <v>295</v>
      </c>
      <c r="BH32" s="0" t="s">
        <v>297</v>
      </c>
      <c r="BN32" s="0" t="s">
        <v>298</v>
      </c>
    </row>
    <row r="33" customFormat="false" ht="19.5" hidden="false" customHeight="true" outlineLevel="0" collapsed="false">
      <c r="E33" s="157" t="s">
        <v>242</v>
      </c>
      <c r="F33" s="206" t="s">
        <v>238</v>
      </c>
      <c r="H33" s="247"/>
      <c r="I33" s="247"/>
      <c r="J33" s="247"/>
      <c r="K33" s="248"/>
      <c r="L33" s="171" t="str">
        <f aca="false">+IFERROR(IF(COUNT(I33:K33),ROUND(SUM(I33:K33),0),""),"")</f>
        <v/>
      </c>
      <c r="M33" s="162" t="str">
        <f aca="false">+IFERROR(IF(COUNT(L33),ROUND(L33/'Shareholding Pattern'!$L$78*100,2),""),"")</f>
        <v/>
      </c>
      <c r="N33" s="244" t="str">
        <f aca="false">IF(I33="","",I33)</f>
        <v/>
      </c>
      <c r="O33" s="248"/>
      <c r="P33" s="171" t="str">
        <f aca="false">+IFERROR(IF(COUNT(N33:O33),ROUND(SUM(N33:O33),0),""),"")</f>
        <v/>
      </c>
      <c r="Q33" s="208" t="str">
        <f aca="false">+IFERROR(IF(COUNT(P33),ROUND(P33/'Shareholding Pattern'!$P$79*100,2),""),"")</f>
        <v/>
      </c>
      <c r="R33" s="247"/>
      <c r="S33" s="247"/>
      <c r="T33" s="247"/>
      <c r="U33" s="171" t="str">
        <f aca="false">+IFERROR(IF(COUNT(R33:T33),ROUND(SUM(R33:T33),0),""),"")</f>
        <v/>
      </c>
      <c r="V33" s="143" t="str">
        <f aca="false">+IFERROR(IF(COUNT(L33,U33),ROUND(SUM(L33,U33),0),""),"")</f>
        <v/>
      </c>
      <c r="W33" s="166" t="str">
        <f aca="false">+IFERROR(IF(COUNT(L33,U33),ROUND(SUM(L33,U33)/SUM('Shareholding Pattern'!$L$78,'Shareholding Pattern'!$U$78)*100,2),""),"")</f>
        <v/>
      </c>
      <c r="X33" s="242"/>
      <c r="Y33" s="249" t="str">
        <f aca="false">+IFERROR(IF(COUNT(X33),ROUND(SUM(X33)/SUM(L33)*100,2),""),0)</f>
        <v/>
      </c>
      <c r="Z33" s="154"/>
      <c r="AA33" s="155"/>
      <c r="AB33" s="155"/>
      <c r="AC33" s="155"/>
      <c r="AD33" s="155"/>
      <c r="AE33" s="155"/>
      <c r="AF33" s="155"/>
      <c r="AG33" s="156"/>
      <c r="AH33" s="250"/>
      <c r="AI33" s="247"/>
      <c r="AJ33" s="247"/>
      <c r="AK33" s="247"/>
      <c r="AP33" s="0" t="s">
        <v>299</v>
      </c>
      <c r="AZ33" s="0" t="s">
        <v>300</v>
      </c>
      <c r="BF33" s="0" t="s">
        <v>299</v>
      </c>
      <c r="BH33" s="0" t="s">
        <v>301</v>
      </c>
      <c r="BN33" s="0" t="s">
        <v>302</v>
      </c>
    </row>
    <row r="34" customFormat="false" ht="19.5" hidden="false" customHeight="true" outlineLevel="0" collapsed="false">
      <c r="E34" s="157" t="s">
        <v>273</v>
      </c>
      <c r="F34" s="206" t="s">
        <v>303</v>
      </c>
      <c r="H34" s="247"/>
      <c r="I34" s="247"/>
      <c r="J34" s="247"/>
      <c r="K34" s="248"/>
      <c r="L34" s="171" t="str">
        <f aca="false">+IFERROR(IF(COUNT(I34:K34),ROUND(SUM(I34:K34),0),""),"")</f>
        <v/>
      </c>
      <c r="M34" s="162" t="str">
        <f aca="false">+IFERROR(IF(COUNT(L34),ROUND(L34/'Shareholding Pattern'!$L$78*100,2),""),"")</f>
        <v/>
      </c>
      <c r="N34" s="244" t="str">
        <f aca="false">IF(I34="","",I34)</f>
        <v/>
      </c>
      <c r="O34" s="248"/>
      <c r="P34" s="171" t="str">
        <f aca="false">+IFERROR(IF(COUNT(N34:O34),ROUND(SUM(N34:O34),0),""),"")</f>
        <v/>
      </c>
      <c r="Q34" s="208" t="str">
        <f aca="false">+IFERROR(IF(COUNT(P34),ROUND(P34/'Shareholding Pattern'!$P$79*100,2),""),"")</f>
        <v/>
      </c>
      <c r="R34" s="247"/>
      <c r="S34" s="247"/>
      <c r="T34" s="247"/>
      <c r="U34" s="171" t="str">
        <f aca="false">+IFERROR(IF(COUNT(R34:T34),ROUND(SUM(R34:T34),0),""),"")</f>
        <v/>
      </c>
      <c r="V34" s="143" t="str">
        <f aca="false">+IFERROR(IF(COUNT(L34,U34),ROUND(SUM(L34,U34),0),""),"")</f>
        <v/>
      </c>
      <c r="W34" s="166" t="str">
        <f aca="false">+IFERROR(IF(COUNT(L34,U34),ROUND(SUM(L34,U34)/SUM('Shareholding Pattern'!$L$78,'Shareholding Pattern'!$U$78)*100,2),""),"")</f>
        <v/>
      </c>
      <c r="X34" s="242"/>
      <c r="Y34" s="249" t="str">
        <f aca="false">+IFERROR(IF(COUNT(X34),ROUND(SUM(X34)/SUM(L34)*100,2),""),0)</f>
        <v/>
      </c>
      <c r="Z34" s="154"/>
      <c r="AA34" s="155"/>
      <c r="AB34" s="155"/>
      <c r="AC34" s="155"/>
      <c r="AD34" s="155"/>
      <c r="AE34" s="155"/>
      <c r="AF34" s="155"/>
      <c r="AG34" s="156"/>
      <c r="AH34" s="250"/>
      <c r="AI34" s="247"/>
      <c r="AJ34" s="247"/>
      <c r="AK34" s="247"/>
      <c r="AP34" s="0" t="s">
        <v>304</v>
      </c>
      <c r="AZ34" s="0" t="s">
        <v>305</v>
      </c>
      <c r="BF34" s="0" t="s">
        <v>304</v>
      </c>
      <c r="BH34" s="0" t="s">
        <v>306</v>
      </c>
      <c r="BN34" s="0" t="s">
        <v>307</v>
      </c>
    </row>
    <row r="35" customFormat="false" ht="19.5" hidden="false" customHeight="true" outlineLevel="0" collapsed="false">
      <c r="E35" s="157" t="s">
        <v>308</v>
      </c>
      <c r="F35" s="206" t="s">
        <v>309</v>
      </c>
      <c r="H35" s="247"/>
      <c r="I35" s="247"/>
      <c r="J35" s="247"/>
      <c r="K35" s="248"/>
      <c r="L35" s="171" t="str">
        <f aca="false">+IFERROR(IF(COUNT(I35:K35),ROUND(SUM(I35:K35),0),""),"")</f>
        <v/>
      </c>
      <c r="M35" s="162" t="str">
        <f aca="false">+IFERROR(IF(COUNT(L35),ROUND(L35/'Shareholding Pattern'!$L$78*100,2),""),"")</f>
        <v/>
      </c>
      <c r="N35" s="244" t="str">
        <f aca="false">IF(I35="","",I35)</f>
        <v/>
      </c>
      <c r="O35" s="248"/>
      <c r="P35" s="171" t="str">
        <f aca="false">+IFERROR(IF(COUNT(N35:O35),ROUND(SUM(N35:O35),0),""),"")</f>
        <v/>
      </c>
      <c r="Q35" s="208" t="str">
        <f aca="false">+IFERROR(IF(COUNT(P35),ROUND(P35/'Shareholding Pattern'!$P$79*100,2),""),"")</f>
        <v/>
      </c>
      <c r="R35" s="247"/>
      <c r="S35" s="247"/>
      <c r="T35" s="247"/>
      <c r="U35" s="171" t="str">
        <f aca="false">+IFERROR(IF(COUNT(R35:T35),ROUND(SUM(R35:T35),0),""),"")</f>
        <v/>
      </c>
      <c r="V35" s="143" t="str">
        <f aca="false">+IFERROR(IF(COUNT(L35,U35),ROUND(SUM(L35,U35),0),""),"")</f>
        <v/>
      </c>
      <c r="W35" s="166" t="str">
        <f aca="false">+IFERROR(IF(COUNT(L35,U35),ROUND(SUM(L35,U35)/SUM('Shareholding Pattern'!$L$78,'Shareholding Pattern'!$U$78)*100,2),""),"")</f>
        <v/>
      </c>
      <c r="X35" s="242"/>
      <c r="Y35" s="249" t="str">
        <f aca="false">+IFERROR(IF(COUNT(X35),ROUND(SUM(X35)/SUM(L35)*100,2),""),0)</f>
        <v/>
      </c>
      <c r="Z35" s="154"/>
      <c r="AA35" s="155"/>
      <c r="AB35" s="155"/>
      <c r="AC35" s="155"/>
      <c r="AD35" s="155"/>
      <c r="AE35" s="155"/>
      <c r="AF35" s="155"/>
      <c r="AG35" s="156"/>
      <c r="AH35" s="250"/>
      <c r="AI35" s="247"/>
      <c r="AJ35" s="247"/>
      <c r="AK35" s="247"/>
      <c r="AP35" s="0" t="s">
        <v>310</v>
      </c>
      <c r="AZ35" s="0" t="s">
        <v>311</v>
      </c>
      <c r="BF35" s="0" t="s">
        <v>310</v>
      </c>
      <c r="BH35" s="0" t="s">
        <v>312</v>
      </c>
      <c r="BN35" s="0" t="s">
        <v>313</v>
      </c>
    </row>
    <row r="36" customFormat="false" ht="19.5" hidden="false" customHeight="true" outlineLevel="0" collapsed="false">
      <c r="E36" s="157" t="s">
        <v>314</v>
      </c>
      <c r="F36" s="251" t="s">
        <v>315</v>
      </c>
      <c r="H36" s="247"/>
      <c r="I36" s="247"/>
      <c r="J36" s="247"/>
      <c r="K36" s="248"/>
      <c r="L36" s="171" t="str">
        <f aca="false">+IFERROR(IF(COUNT(I36:K36),ROUND(SUM(I36:K36),0),""),"")</f>
        <v/>
      </c>
      <c r="M36" s="162" t="str">
        <f aca="false">+IFERROR(IF(COUNT(L36),ROUND(L36/'Shareholding Pattern'!$L$78*100,2),""),"")</f>
        <v/>
      </c>
      <c r="N36" s="244" t="str">
        <f aca="false">IF(I36="","",I36)</f>
        <v/>
      </c>
      <c r="O36" s="248"/>
      <c r="P36" s="171" t="str">
        <f aca="false">+IFERROR(IF(COUNT(N36:O36),ROUND(SUM(N36:O36),0),""),"")</f>
        <v/>
      </c>
      <c r="Q36" s="208" t="str">
        <f aca="false">+IFERROR(IF(COUNT(P36),ROUND(P36/'Shareholding Pattern'!$P$79*100,2),""),"")</f>
        <v/>
      </c>
      <c r="R36" s="247"/>
      <c r="S36" s="247"/>
      <c r="T36" s="247"/>
      <c r="U36" s="171" t="str">
        <f aca="false">+IFERROR(IF(COUNT(R36:T36),ROUND(SUM(R36:T36),0),""),"")</f>
        <v/>
      </c>
      <c r="V36" s="143" t="str">
        <f aca="false">+IFERROR(IF(COUNT(L36,U36),ROUND(SUM(L36,U36),0),""),"")</f>
        <v/>
      </c>
      <c r="W36" s="166" t="str">
        <f aca="false">+IFERROR(IF(COUNT(L36,U36),ROUND(SUM(L36,U36)/SUM('Shareholding Pattern'!$L$78,'Shareholding Pattern'!$U$78)*100,2),""),"")</f>
        <v/>
      </c>
      <c r="X36" s="242"/>
      <c r="Y36" s="249" t="str">
        <f aca="false">+IFERROR(IF(COUNT(X36),ROUND(SUM(X36)/SUM(L36)*100,2),""),0)</f>
        <v/>
      </c>
      <c r="Z36" s="154"/>
      <c r="AA36" s="155"/>
      <c r="AB36" s="155"/>
      <c r="AC36" s="155"/>
      <c r="AD36" s="155"/>
      <c r="AE36" s="155"/>
      <c r="AF36" s="155"/>
      <c r="AG36" s="156"/>
      <c r="AH36" s="250"/>
      <c r="AI36" s="247"/>
      <c r="AJ36" s="247"/>
      <c r="AK36" s="247"/>
      <c r="AP36" s="0" t="s">
        <v>316</v>
      </c>
      <c r="AZ36" s="0" t="s">
        <v>317</v>
      </c>
      <c r="BF36" s="0" t="s">
        <v>316</v>
      </c>
      <c r="BH36" s="0" t="s">
        <v>318</v>
      </c>
      <c r="BN36" s="0" t="s">
        <v>319</v>
      </c>
    </row>
    <row r="37" customFormat="false" ht="19.5" hidden="false" customHeight="true" outlineLevel="0" collapsed="false">
      <c r="E37" s="157" t="s">
        <v>320</v>
      </c>
      <c r="F37" s="252" t="s">
        <v>321</v>
      </c>
      <c r="H37" s="247"/>
      <c r="I37" s="247"/>
      <c r="J37" s="247"/>
      <c r="K37" s="248"/>
      <c r="L37" s="171" t="str">
        <f aca="false">+IFERROR(IF(COUNT(I37:K37),ROUND(SUM(I37:K37),0),""),"")</f>
        <v/>
      </c>
      <c r="M37" s="162" t="str">
        <f aca="false">+IFERROR(IF(COUNT(L37),ROUND(L37/'Shareholding Pattern'!$L$78*100,2),""),"")</f>
        <v/>
      </c>
      <c r="N37" s="244" t="str">
        <f aca="false">IF(I37="","",I37)</f>
        <v/>
      </c>
      <c r="O37" s="248"/>
      <c r="P37" s="171" t="str">
        <f aca="false">+IFERROR(IF(COUNT(N37:O37),ROUND(SUM(N37:O37),0),""),"")</f>
        <v/>
      </c>
      <c r="Q37" s="208" t="str">
        <f aca="false">+IFERROR(IF(COUNT(P37),ROUND(P37/'Shareholding Pattern'!$P$79*100,2),""),"")</f>
        <v/>
      </c>
      <c r="R37" s="247"/>
      <c r="S37" s="247"/>
      <c r="T37" s="247"/>
      <c r="U37" s="171" t="str">
        <f aca="false">+IFERROR(IF(COUNT(R37:T37),ROUND(SUM(R37:T37),0),""),"")</f>
        <v/>
      </c>
      <c r="V37" s="143" t="str">
        <f aca="false">+IFERROR(IF(COUNT(L37,U37),ROUND(SUM(L37,U37),0),""),"")</f>
        <v/>
      </c>
      <c r="W37" s="166" t="str">
        <f aca="false">+IFERROR(IF(COUNT(L37,U37),ROUND(SUM(L37,U37)/SUM('Shareholding Pattern'!$L$78,'Shareholding Pattern'!$U$78)*100,2),""),"")</f>
        <v/>
      </c>
      <c r="X37" s="242"/>
      <c r="Y37" s="249" t="str">
        <f aca="false">+IFERROR(IF(COUNT(X37),ROUND(SUM(X37)/SUM(L37)*100,2),""),0)</f>
        <v/>
      </c>
      <c r="Z37" s="154"/>
      <c r="AA37" s="155"/>
      <c r="AB37" s="155"/>
      <c r="AC37" s="155"/>
      <c r="AD37" s="155"/>
      <c r="AE37" s="155"/>
      <c r="AF37" s="155"/>
      <c r="AG37" s="156"/>
      <c r="AH37" s="250"/>
      <c r="AI37" s="247"/>
      <c r="AJ37" s="247"/>
      <c r="AK37" s="247"/>
      <c r="AP37" s="0" t="s">
        <v>322</v>
      </c>
      <c r="AZ37" s="0" t="s">
        <v>323</v>
      </c>
      <c r="BF37" s="0" t="s">
        <v>322</v>
      </c>
      <c r="BH37" s="0" t="s">
        <v>324</v>
      </c>
      <c r="BN37" s="0" t="s">
        <v>325</v>
      </c>
    </row>
    <row r="38" customFormat="false" ht="19.5" hidden="false" customHeight="true" outlineLevel="0" collapsed="false">
      <c r="E38" s="253" t="s">
        <v>326</v>
      </c>
      <c r="F38" s="206" t="s">
        <v>327</v>
      </c>
      <c r="H38" s="247"/>
      <c r="I38" s="247"/>
      <c r="J38" s="247"/>
      <c r="K38" s="248"/>
      <c r="L38" s="171" t="str">
        <f aca="false">+IFERROR(IF(COUNT(I38:K38),ROUND(SUM(I38:K38),0),""),"")</f>
        <v/>
      </c>
      <c r="M38" s="162" t="str">
        <f aca="false">+IFERROR(IF(COUNT(L38),ROUND(L38/'Shareholding Pattern'!$L$78*100,2),""),"")</f>
        <v/>
      </c>
      <c r="N38" s="244" t="str">
        <f aca="false">IF(I38="","",I38)</f>
        <v/>
      </c>
      <c r="O38" s="248"/>
      <c r="P38" s="171" t="str">
        <f aca="false">+IFERROR(IF(COUNT(N38:O38),ROUND(SUM(N38:O38),0),""),"")</f>
        <v/>
      </c>
      <c r="Q38" s="208" t="str">
        <f aca="false">+IFERROR(IF(COUNT(P38),ROUND(P38/'Shareholding Pattern'!$P$79*100,2),""),"")</f>
        <v/>
      </c>
      <c r="R38" s="247"/>
      <c r="S38" s="247"/>
      <c r="T38" s="247"/>
      <c r="U38" s="171" t="str">
        <f aca="false">+IFERROR(IF(COUNT(R38:T38),ROUND(SUM(R38:T38),0),""),"")</f>
        <v/>
      </c>
      <c r="V38" s="143" t="str">
        <f aca="false">+IFERROR(IF(COUNT(L38,U38),ROUND(SUM(L38,U38),0),""),"")</f>
        <v/>
      </c>
      <c r="W38" s="166" t="str">
        <f aca="false">+IFERROR(IF(COUNT(L38,U38),ROUND(SUM(L38,U38)/SUM('Shareholding Pattern'!$L$78,'Shareholding Pattern'!$U$78)*100,2),""),"")</f>
        <v/>
      </c>
      <c r="X38" s="242"/>
      <c r="Y38" s="249" t="str">
        <f aca="false">+IFERROR(IF(COUNT(X38),ROUND(SUM(X38)/SUM(L38)*100,2),""),0)</f>
        <v/>
      </c>
      <c r="Z38" s="154"/>
      <c r="AA38" s="155"/>
      <c r="AB38" s="155"/>
      <c r="AC38" s="155"/>
      <c r="AD38" s="155"/>
      <c r="AE38" s="155"/>
      <c r="AF38" s="155"/>
      <c r="AG38" s="156"/>
      <c r="AH38" s="250"/>
      <c r="AI38" s="247"/>
      <c r="AJ38" s="247"/>
      <c r="AK38" s="247"/>
      <c r="AP38" s="0" t="s">
        <v>328</v>
      </c>
      <c r="AZ38" s="0" t="s">
        <v>329</v>
      </c>
      <c r="BF38" s="0" t="s">
        <v>328</v>
      </c>
      <c r="BH38" s="0" t="s">
        <v>330</v>
      </c>
      <c r="BN38" s="0" t="s">
        <v>331</v>
      </c>
    </row>
    <row r="39" customFormat="false" ht="19.5" hidden="false" customHeight="true" outlineLevel="0" collapsed="false">
      <c r="E39" s="157" t="s">
        <v>332</v>
      </c>
      <c r="F39" s="252" t="s">
        <v>333</v>
      </c>
      <c r="H39" s="247"/>
      <c r="I39" s="247"/>
      <c r="J39" s="247"/>
      <c r="K39" s="248"/>
      <c r="L39" s="171" t="str">
        <f aca="false">+IFERROR(IF(COUNT(I39:K39),ROUND(SUM(I39:K39),0),""),"")</f>
        <v/>
      </c>
      <c r="M39" s="162" t="str">
        <f aca="false">+IFERROR(IF(COUNT(L39),ROUND(L39/'Shareholding Pattern'!$L$78*100,2),""),"")</f>
        <v/>
      </c>
      <c r="N39" s="244" t="str">
        <f aca="false">IF(I39="","",I39)</f>
        <v/>
      </c>
      <c r="O39" s="248"/>
      <c r="P39" s="171" t="str">
        <f aca="false">+IFERROR(IF(COUNT(N39:O39),ROUND(SUM(N39:O39),0),""),"")</f>
        <v/>
      </c>
      <c r="Q39" s="208" t="str">
        <f aca="false">+IFERROR(IF(COUNT(P39),ROUND(P39/'Shareholding Pattern'!$P$79*100,2),""),"")</f>
        <v/>
      </c>
      <c r="R39" s="247"/>
      <c r="S39" s="247"/>
      <c r="T39" s="247"/>
      <c r="U39" s="171" t="str">
        <f aca="false">+IFERROR(IF(COUNT(R39:T39),ROUND(SUM(R39:T39),0),""),"")</f>
        <v/>
      </c>
      <c r="V39" s="143" t="str">
        <f aca="false">+IFERROR(IF(COUNT(L39,U39),ROUND(SUM(L39,U39),0),""),"")</f>
        <v/>
      </c>
      <c r="W39" s="166" t="str">
        <f aca="false">+IFERROR(IF(COUNT(L39,U39),ROUND(SUM(L39,U39)/SUM('Shareholding Pattern'!$L$78,'Shareholding Pattern'!$U$78)*100,2),""),"")</f>
        <v/>
      </c>
      <c r="X39" s="242"/>
      <c r="Y39" s="249" t="str">
        <f aca="false">+IFERROR(IF(COUNT(X39),ROUND(SUM(X39)/SUM(L39)*100,2),""),0)</f>
        <v/>
      </c>
      <c r="Z39" s="154"/>
      <c r="AA39" s="155"/>
      <c r="AB39" s="155"/>
      <c r="AC39" s="155"/>
      <c r="AD39" s="155"/>
      <c r="AE39" s="155"/>
      <c r="AF39" s="155"/>
      <c r="AG39" s="156"/>
      <c r="AH39" s="250"/>
      <c r="AI39" s="247"/>
      <c r="AJ39" s="247"/>
      <c r="AK39" s="247"/>
      <c r="AP39" s="0" t="s">
        <v>333</v>
      </c>
      <c r="AZ39" s="0" t="s">
        <v>334</v>
      </c>
      <c r="BF39" s="0" t="s">
        <v>333</v>
      </c>
      <c r="BH39" s="0" t="s">
        <v>335</v>
      </c>
      <c r="BN39" s="0" t="s">
        <v>336</v>
      </c>
    </row>
    <row r="40" customFormat="false" ht="19.5" hidden="false" customHeight="true" outlineLevel="0" collapsed="false">
      <c r="E40" s="210" t="s">
        <v>337</v>
      </c>
      <c r="F40" s="211" t="s">
        <v>243</v>
      </c>
      <c r="H40" s="247"/>
      <c r="I40" s="247"/>
      <c r="J40" s="247"/>
      <c r="K40" s="248"/>
      <c r="L40" s="171" t="str">
        <f aca="false">+IFERROR(IF(COUNT(I40:K40),ROUND(SUM(I40:K40),0),""),"")</f>
        <v/>
      </c>
      <c r="M40" s="162" t="str">
        <f aca="false">+IFERROR(IF(COUNT(L40),ROUND(L40/'Shareholding Pattern'!$L$78*100,2),""),"")</f>
        <v/>
      </c>
      <c r="N40" s="244" t="str">
        <f aca="false">IF(I40="","",I40)</f>
        <v/>
      </c>
      <c r="O40" s="248"/>
      <c r="P40" s="171" t="str">
        <f aca="false">+IFERROR(IF(COUNT(N40:O40),ROUND(SUM(N40:O40),0),""),"")</f>
        <v/>
      </c>
      <c r="Q40" s="208" t="str">
        <f aca="false">+IFERROR(IF(COUNT(P40),ROUND(P40/'Shareholding Pattern'!$P$79*100,2),""),"")</f>
        <v/>
      </c>
      <c r="R40" s="247"/>
      <c r="S40" s="247"/>
      <c r="T40" s="247"/>
      <c r="U40" s="171" t="str">
        <f aca="false">+IFERROR(IF(COUNT(R40:T40),ROUND(SUM(R40:T40),0),""),"")</f>
        <v/>
      </c>
      <c r="V40" s="254" t="str">
        <f aca="false">+IFERROR(IF(COUNT(L40,U40),ROUND(SUM(L40,U40),0),""),"")</f>
        <v/>
      </c>
      <c r="W40" s="166" t="str">
        <f aca="false">+IFERROR(IF(COUNT(L40,U40),ROUND(SUM(L40,U40)/SUM('Shareholding Pattern'!$L$78,'Shareholding Pattern'!$U$78)*100,2),""),"")</f>
        <v/>
      </c>
      <c r="X40" s="242"/>
      <c r="Y40" s="249" t="str">
        <f aca="false">+IFERROR(IF(COUNT(X40),ROUND(SUM(X40)/SUM(L40)*100,2),""),0)</f>
        <v/>
      </c>
      <c r="Z40" s="154"/>
      <c r="AA40" s="155"/>
      <c r="AB40" s="155"/>
      <c r="AC40" s="155"/>
      <c r="AD40" s="155"/>
      <c r="AE40" s="155"/>
      <c r="AF40" s="155"/>
      <c r="AG40" s="156"/>
      <c r="AH40" s="250"/>
      <c r="AI40" s="247"/>
      <c r="AJ40" s="247"/>
      <c r="AK40" s="247"/>
      <c r="AP40" s="0" t="s">
        <v>338</v>
      </c>
      <c r="AZ40" s="0" t="s">
        <v>339</v>
      </c>
      <c r="BF40" s="0" t="s">
        <v>338</v>
      </c>
      <c r="BH40" s="0" t="s">
        <v>340</v>
      </c>
      <c r="BN40" s="0" t="s">
        <v>341</v>
      </c>
    </row>
    <row r="41" customFormat="false" ht="19.5" hidden="false" customHeight="true" outlineLevel="0" collapsed="false">
      <c r="E41" s="216" t="s">
        <v>342</v>
      </c>
      <c r="F41" s="216"/>
      <c r="G41" s="216"/>
      <c r="H41" s="190" t="str">
        <f aca="false">+IFERROR(IF(COUNT(H30:H40),ROUND(SUM(H30:H40),0),""),"")</f>
        <v/>
      </c>
      <c r="I41" s="190" t="str">
        <f aca="false">+IFERROR(IF(COUNT(I30:I40),ROUND(SUM(I30:I40),0),""),"")</f>
        <v/>
      </c>
      <c r="J41" s="190" t="str">
        <f aca="false">+IFERROR(IF(COUNT(J30:J40),ROUND(SUM(J30:J40),0),""),"")</f>
        <v/>
      </c>
      <c r="K41" s="190" t="str">
        <f aca="false">+IFERROR(IF(COUNT(K30:K40),ROUND(SUM(K30:K40),0),""),"")</f>
        <v/>
      </c>
      <c r="L41" s="190" t="str">
        <f aca="false">+IFERROR(IF(COUNT(I41:K41),ROUND(SUM(I41:K41),0),""),"")</f>
        <v/>
      </c>
      <c r="M41" s="219" t="str">
        <f aca="false">+IFERROR(IF(COUNT(L41),ROUND(L41/'Shareholding Pattern'!$L$78*100,2),""),"")</f>
        <v/>
      </c>
      <c r="N41" s="190" t="str">
        <f aca="false">+IFERROR(IF(COUNT(N30:N40),ROUND(SUM(N30:N40),0),""),"")</f>
        <v/>
      </c>
      <c r="O41" s="190" t="str">
        <f aca="false">+IFERROR(IF(COUNT(O30:O40),ROUND(SUM(O30:O40),0),""),"")</f>
        <v/>
      </c>
      <c r="P41" s="255" t="str">
        <f aca="false">+IFERROR(IF(COUNT(N41:O41),ROUND(SUM(N41:O41),0),""),"")</f>
        <v/>
      </c>
      <c r="Q41" s="221" t="str">
        <f aca="false">+IFERROR(IF(COUNT(P41),ROUND(P41/'Shareholding Pattern'!$P$79*100,2),""),"")</f>
        <v/>
      </c>
      <c r="R41" s="190" t="str">
        <f aca="false">+IFERROR(IF(COUNT(R30:R40),ROUND(SUM(R30:R40),0),""),"")</f>
        <v/>
      </c>
      <c r="S41" s="190" t="str">
        <f aca="false">+IFERROR(IF(COUNT(S30:S40),ROUND(SUM(S30:S40),0),""),"")</f>
        <v/>
      </c>
      <c r="T41" s="190" t="str">
        <f aca="false">+IFERROR(IF(COUNT(T30:T40),ROUND(SUM(T30:T40),0),""),"")</f>
        <v/>
      </c>
      <c r="U41" s="255" t="str">
        <f aca="false">+IFERROR(IF(COUNT(R41:T41),ROUND(SUM(R41:T41),0),""),"")</f>
        <v/>
      </c>
      <c r="V41" s="256" t="str">
        <f aca="false">+IFERROR(IF(COUNT(L41,U41),ROUND(SUM(L41,U41),0),""),"")</f>
        <v/>
      </c>
      <c r="W41" s="223" t="str">
        <f aca="false">+IFERROR(IF(COUNT(L41,U41),ROUND(SUM(L41,U41)/SUM('Shareholding Pattern'!$L$78,'Shareholding Pattern'!$U$78)*100,2),""),"")</f>
        <v/>
      </c>
      <c r="X41" s="190" t="str">
        <f aca="false">+IFERROR(IF(COUNT(X30:X40),ROUND(SUM(X30:X40),0),""),"")</f>
        <v/>
      </c>
      <c r="Y41" s="257" t="str">
        <f aca="false">+IFERROR(IF(COUNT(X41),ROUND(SUM(X41)/SUM(L41)*100,2),""),0)</f>
        <v/>
      </c>
      <c r="Z41" s="195"/>
      <c r="AA41" s="196"/>
      <c r="AB41" s="196"/>
      <c r="AC41" s="196"/>
      <c r="AD41" s="196"/>
      <c r="AE41" s="196"/>
      <c r="AF41" s="196"/>
      <c r="AG41" s="197"/>
      <c r="AH41" s="258" t="str">
        <f aca="false">+IFERROR(IF(COUNT(AH30:AH40),ROUND(SUM(AH30:AH40),0),""),"")</f>
        <v/>
      </c>
      <c r="AI41" s="190" t="str">
        <f aca="false">+IFERROR(IF(COUNT(AI30:AI40),ROUND(SUM(AI30:AI40),0),""),"")</f>
        <v/>
      </c>
      <c r="AJ41" s="190" t="str">
        <f aca="false">+IFERROR(IF(COUNT(AJ30:AJ40),ROUND(SUM(AJ30:AJ40),0),""),"")</f>
        <v/>
      </c>
      <c r="AK41" s="190" t="str">
        <f aca="false">+IFERROR(IF(COUNT(AK30:AK40),ROUND(SUM(AK30:AK40),0),""),"")</f>
        <v/>
      </c>
      <c r="AZ41" s="0" t="s">
        <v>343</v>
      </c>
    </row>
    <row r="42" customFormat="false" ht="19.5" hidden="false" customHeight="true" outlineLevel="0" collapsed="false">
      <c r="E42" s="237" t="s">
        <v>253</v>
      </c>
      <c r="F42" s="259" t="s">
        <v>344</v>
      </c>
      <c r="G42" s="135"/>
      <c r="H42" s="135"/>
      <c r="I42" s="135"/>
      <c r="J42" s="135"/>
      <c r="K42" s="135"/>
      <c r="L42" s="260"/>
      <c r="M42" s="260"/>
      <c r="N42" s="135"/>
      <c r="O42" s="135"/>
      <c r="P42" s="260"/>
      <c r="Q42" s="260"/>
      <c r="R42" s="135"/>
      <c r="S42" s="135"/>
      <c r="T42" s="135"/>
      <c r="U42" s="260"/>
      <c r="V42" s="260"/>
      <c r="W42" s="260"/>
      <c r="X42" s="135"/>
      <c r="Y42" s="260"/>
      <c r="Z42" s="261"/>
      <c r="AA42" s="261"/>
      <c r="AB42" s="261"/>
      <c r="AC42" s="261"/>
      <c r="AD42" s="261"/>
      <c r="AE42" s="261"/>
      <c r="AF42" s="261"/>
      <c r="AG42" s="261"/>
      <c r="AH42" s="135"/>
      <c r="AI42" s="135"/>
      <c r="AJ42" s="135"/>
      <c r="AK42" s="239"/>
    </row>
    <row r="43" customFormat="false" ht="19.5" hidden="false" customHeight="true" outlineLevel="0" collapsed="false">
      <c r="E43" s="198" t="s">
        <v>224</v>
      </c>
      <c r="F43" s="262" t="s">
        <v>345</v>
      </c>
      <c r="H43" s="241"/>
      <c r="I43" s="241"/>
      <c r="J43" s="241"/>
      <c r="K43" s="242"/>
      <c r="L43" s="143" t="str">
        <f aca="false">+IFERROR(IF(COUNT(I43:K43),ROUND(SUM(I43:K43),0),""),"")</f>
        <v/>
      </c>
      <c r="M43" s="146" t="str">
        <f aca="false">+IFERROR(IF(COUNT(L43),ROUND(L43/'Shareholding Pattern'!$L$78*100,2),""),"")</f>
        <v/>
      </c>
      <c r="N43" s="244" t="str">
        <f aca="false">IF(I43="","",I43)</f>
        <v/>
      </c>
      <c r="O43" s="242"/>
      <c r="P43" s="143" t="str">
        <f aca="false">+IFERROR(IF(COUNT(N43:O43),ROUND(SUM(N43:O43),0),""),"")</f>
        <v/>
      </c>
      <c r="Q43" s="201" t="str">
        <f aca="false">+IFERROR(IF(COUNT(P43),ROUND(P43/'Shareholding Pattern'!$P$79*100,2),""),"")</f>
        <v/>
      </c>
      <c r="R43" s="241"/>
      <c r="S43" s="241"/>
      <c r="T43" s="241"/>
      <c r="U43" s="171" t="str">
        <f aca="false">+IFERROR(IF(COUNT(R43:T43),ROUND(SUM(R43:T43),0),""),"")</f>
        <v/>
      </c>
      <c r="V43" s="143" t="str">
        <f aca="false">+IFERROR(IF(COUNT(L43,U43),ROUND(SUM(L43,U43),0),""),"")</f>
        <v/>
      </c>
      <c r="W43" s="151" t="str">
        <f aca="false">+IFERROR(IF(COUNT(L43,U43),ROUND(SUM(L43,U43)/SUM('Shareholding Pattern'!$L$78,'Shareholding Pattern'!$U$78)*100,2),""),"")</f>
        <v/>
      </c>
      <c r="X43" s="242"/>
      <c r="Y43" s="153" t="str">
        <f aca="false">+IFERROR(IF(COUNT(X43),ROUND(SUM(X43)/SUM(L43)*100,2),""),0)</f>
        <v/>
      </c>
      <c r="Z43" s="203"/>
      <c r="AA43" s="204"/>
      <c r="AB43" s="204"/>
      <c r="AC43" s="204"/>
      <c r="AD43" s="204"/>
      <c r="AE43" s="204"/>
      <c r="AF43" s="204"/>
      <c r="AG43" s="205"/>
      <c r="AH43" s="241"/>
      <c r="AI43" s="241"/>
      <c r="AJ43" s="241"/>
      <c r="AK43" s="241"/>
      <c r="AP43" s="0" t="s">
        <v>345</v>
      </c>
      <c r="AZ43" s="0" t="s">
        <v>346</v>
      </c>
      <c r="BF43" s="0" t="s">
        <v>345</v>
      </c>
      <c r="BH43" s="0" t="s">
        <v>347</v>
      </c>
      <c r="BN43" s="0" t="s">
        <v>348</v>
      </c>
    </row>
    <row r="44" customFormat="false" ht="19.5" hidden="false" customHeight="true" outlineLevel="0" collapsed="false">
      <c r="E44" s="157" t="s">
        <v>230</v>
      </c>
      <c r="F44" s="206" t="s">
        <v>349</v>
      </c>
      <c r="H44" s="247"/>
      <c r="I44" s="241"/>
      <c r="J44" s="247"/>
      <c r="K44" s="248"/>
      <c r="L44" s="171" t="str">
        <f aca="false">+IFERROR(IF(COUNT(I44:K44),ROUND(SUM(I44:K44),0),""),"")</f>
        <v/>
      </c>
      <c r="M44" s="162" t="str">
        <f aca="false">+IFERROR(IF(COUNT(L44),ROUND(L44/'Shareholding Pattern'!$L$78*100,2),""),"")</f>
        <v/>
      </c>
      <c r="N44" s="244" t="str">
        <f aca="false">IF(I44="","",I44)</f>
        <v/>
      </c>
      <c r="O44" s="248"/>
      <c r="P44" s="171" t="str">
        <f aca="false">+IFERROR(IF(COUNT(N44:O44),ROUND(SUM(N44:O44),0),""),"")</f>
        <v/>
      </c>
      <c r="Q44" s="208" t="str">
        <f aca="false">+IFERROR(IF(COUNT(P44),ROUND(P44/'Shareholding Pattern'!$P$79*100,2),""),"")</f>
        <v/>
      </c>
      <c r="R44" s="247"/>
      <c r="S44" s="247"/>
      <c r="T44" s="247"/>
      <c r="U44" s="171" t="str">
        <f aca="false">+IFERROR(IF(COUNT(R44:T44),ROUND(SUM(R44:T44),0),""),"")</f>
        <v/>
      </c>
      <c r="V44" s="143" t="str">
        <f aca="false">+IFERROR(IF(COUNT(L44,U44),ROUND(SUM(L44,U44),0),""),"")</f>
        <v/>
      </c>
      <c r="W44" s="166" t="str">
        <f aca="false">+IFERROR(IF(COUNT(L44,U44),ROUND(SUM(L44,U44)/SUM('Shareholding Pattern'!$L$78,'Shareholding Pattern'!$U$78)*100,2),""),"")</f>
        <v/>
      </c>
      <c r="X44" s="242"/>
      <c r="Y44" s="168" t="str">
        <f aca="false">+IFERROR(IF(COUNT(X44),ROUND(SUM(X44)/SUM(L44)*100,2),""),0)</f>
        <v/>
      </c>
      <c r="Z44" s="154"/>
      <c r="AA44" s="155"/>
      <c r="AB44" s="155"/>
      <c r="AC44" s="155"/>
      <c r="AD44" s="155"/>
      <c r="AE44" s="155"/>
      <c r="AF44" s="155"/>
      <c r="AG44" s="156"/>
      <c r="AH44" s="241"/>
      <c r="AI44" s="241"/>
      <c r="AJ44" s="241"/>
      <c r="AK44" s="241"/>
      <c r="AP44" s="0" t="s">
        <v>350</v>
      </c>
      <c r="AZ44" s="0" t="s">
        <v>351</v>
      </c>
      <c r="BF44" s="0" t="s">
        <v>350</v>
      </c>
      <c r="BH44" s="0" t="s">
        <v>352</v>
      </c>
      <c r="BN44" s="0" t="s">
        <v>353</v>
      </c>
    </row>
    <row r="45" customFormat="false" ht="19.5" hidden="false" customHeight="true" outlineLevel="0" collapsed="false">
      <c r="E45" s="157" t="s">
        <v>236</v>
      </c>
      <c r="F45" s="263" t="s">
        <v>321</v>
      </c>
      <c r="H45" s="247"/>
      <c r="I45" s="247"/>
      <c r="J45" s="247"/>
      <c r="K45" s="248"/>
      <c r="L45" s="171" t="str">
        <f aca="false">+IFERROR(IF(COUNT(I45:K45),ROUND(SUM(I45:K45),0),""),"")</f>
        <v/>
      </c>
      <c r="M45" s="162" t="str">
        <f aca="false">+IFERROR(IF(COUNT(L45),ROUND(L45/'Shareholding Pattern'!$L$78*100,2),""),"")</f>
        <v/>
      </c>
      <c r="N45" s="244" t="str">
        <f aca="false">IF(I45="","",I45)</f>
        <v/>
      </c>
      <c r="O45" s="248"/>
      <c r="P45" s="171" t="str">
        <f aca="false">+IFERROR(IF(COUNT(N45:O45),ROUND(SUM(N45:O45),0),""),"")</f>
        <v/>
      </c>
      <c r="Q45" s="208" t="str">
        <f aca="false">+IFERROR(IF(COUNT(P45),ROUND(P45/'Shareholding Pattern'!$P$79*100,2),""),"")</f>
        <v/>
      </c>
      <c r="R45" s="247"/>
      <c r="S45" s="247"/>
      <c r="T45" s="247"/>
      <c r="U45" s="171" t="str">
        <f aca="false">+IFERROR(IF(COUNT(R45:T45),ROUND(SUM(R45:T45),0),""),"")</f>
        <v/>
      </c>
      <c r="V45" s="143" t="str">
        <f aca="false">+IFERROR(IF(COUNT(L45,U45),ROUND(SUM(L45,U45),0),""),"")</f>
        <v/>
      </c>
      <c r="W45" s="166" t="str">
        <f aca="false">+IFERROR(IF(COUNT(L45,U45),ROUND(SUM(L45,U45)/SUM('Shareholding Pattern'!$L$78,'Shareholding Pattern'!$U$78)*100,2),""),"")</f>
        <v/>
      </c>
      <c r="X45" s="242"/>
      <c r="Y45" s="168" t="str">
        <f aca="false">+IFERROR(IF(COUNT(X45),ROUND(SUM(X45)/SUM(L45)*100,2),""),0)</f>
        <v/>
      </c>
      <c r="Z45" s="154"/>
      <c r="AA45" s="155"/>
      <c r="AB45" s="155"/>
      <c r="AC45" s="155"/>
      <c r="AD45" s="155"/>
      <c r="AE45" s="155"/>
      <c r="AF45" s="155"/>
      <c r="AG45" s="156"/>
      <c r="AH45" s="247"/>
      <c r="AI45" s="247"/>
      <c r="AJ45" s="247"/>
      <c r="AK45" s="247"/>
      <c r="AP45" s="0" t="s">
        <v>354</v>
      </c>
      <c r="AZ45" s="0" t="s">
        <v>355</v>
      </c>
      <c r="BF45" s="0" t="s">
        <v>354</v>
      </c>
      <c r="BH45" s="0" t="s">
        <v>356</v>
      </c>
      <c r="BN45" s="0" t="s">
        <v>357</v>
      </c>
    </row>
    <row r="46" customFormat="false" ht="19.5" hidden="false" customHeight="true" outlineLevel="0" collapsed="false">
      <c r="E46" s="157" t="s">
        <v>242</v>
      </c>
      <c r="F46" s="206" t="s">
        <v>358</v>
      </c>
      <c r="H46" s="247" t="n">
        <v>2</v>
      </c>
      <c r="I46" s="247" t="n">
        <v>251544</v>
      </c>
      <c r="J46" s="247"/>
      <c r="K46" s="248"/>
      <c r="L46" s="171" t="n">
        <f aca="false">+IFERROR(IF(COUNT(I46:K46),ROUND(SUM(I46:K46),0),""),"")</f>
        <v>251544</v>
      </c>
      <c r="M46" s="162" t="n">
        <f aca="false">+IFERROR(IF(COUNT(L46),ROUND(L46/'Shareholding Pattern'!$L$78*100,2),""),"")</f>
        <v>0.45</v>
      </c>
      <c r="N46" s="244" t="n">
        <f aca="false">IF(I46="","",I46)</f>
        <v>251544</v>
      </c>
      <c r="O46" s="248"/>
      <c r="P46" s="171" t="n">
        <f aca="false">+IFERROR(IF(COUNT(N46:O46),ROUND(SUM(N46:O46),0),""),"")</f>
        <v>251544</v>
      </c>
      <c r="Q46" s="208" t="n">
        <f aca="false">+IFERROR(IF(COUNT(P46),ROUND(P46/'Shareholding Pattern'!$P$79*100,2),""),"")</f>
        <v>0.45</v>
      </c>
      <c r="R46" s="247"/>
      <c r="S46" s="247"/>
      <c r="T46" s="247"/>
      <c r="U46" s="171" t="str">
        <f aca="false">+IFERROR(IF(COUNT(R46:T46),ROUND(SUM(R46:T46),0),""),"")</f>
        <v/>
      </c>
      <c r="V46" s="143" t="n">
        <f aca="false">+IFERROR(IF(COUNT(L46,U46),ROUND(SUM(L46,U46),0),""),"")</f>
        <v>251544</v>
      </c>
      <c r="W46" s="166" t="n">
        <f aca="false">+IFERROR(IF(COUNT(L46,U46),ROUND(SUM(L46,U46)/SUM('Shareholding Pattern'!$L$78,'Shareholding Pattern'!$U$78)*100,2),""),"")</f>
        <v>0.45</v>
      </c>
      <c r="X46" s="242"/>
      <c r="Y46" s="168" t="str">
        <f aca="false">+IFERROR(IF(COUNT(X46),ROUND(SUM(X46)/SUM(L46)*100,2),""),0)</f>
        <v/>
      </c>
      <c r="Z46" s="154"/>
      <c r="AA46" s="155"/>
      <c r="AB46" s="155"/>
      <c r="AC46" s="155"/>
      <c r="AD46" s="155"/>
      <c r="AE46" s="155"/>
      <c r="AF46" s="155"/>
      <c r="AG46" s="156"/>
      <c r="AH46" s="247" t="n">
        <v>251544</v>
      </c>
      <c r="AI46" s="247" t="n">
        <v>0</v>
      </c>
      <c r="AJ46" s="247" t="n">
        <v>0</v>
      </c>
      <c r="AK46" s="247" t="n">
        <v>0</v>
      </c>
      <c r="AP46" s="0" t="s">
        <v>359</v>
      </c>
      <c r="AZ46" s="0" t="s">
        <v>360</v>
      </c>
      <c r="BF46" s="0" t="s">
        <v>359</v>
      </c>
      <c r="BH46" s="0" t="s">
        <v>361</v>
      </c>
      <c r="BN46" s="0" t="s">
        <v>362</v>
      </c>
    </row>
    <row r="47" customFormat="false" ht="19.5" hidden="false" customHeight="true" outlineLevel="0" collapsed="false">
      <c r="E47" s="157" t="s">
        <v>273</v>
      </c>
      <c r="F47" s="264" t="s">
        <v>363</v>
      </c>
      <c r="H47" s="247" t="n">
        <v>1</v>
      </c>
      <c r="I47" s="247" t="n">
        <v>33</v>
      </c>
      <c r="J47" s="247"/>
      <c r="K47" s="248"/>
      <c r="L47" s="171" t="n">
        <f aca="false">+IFERROR(IF(COUNT(I47:K47),ROUND(SUM(I47:K47),0),""),"")</f>
        <v>33</v>
      </c>
      <c r="M47" s="162" t="n">
        <f aca="false">+IFERROR(IF(COUNT(L47),ROUND(L47/'Shareholding Pattern'!$L$78*100,2),""),"")</f>
        <v>0</v>
      </c>
      <c r="N47" s="244" t="n">
        <f aca="false">IF(I47="","",I47)</f>
        <v>33</v>
      </c>
      <c r="O47" s="248"/>
      <c r="P47" s="171" t="n">
        <f aca="false">+IFERROR(IF(COUNT(N47:O47),ROUND(SUM(N47:O47),0),""),"")</f>
        <v>33</v>
      </c>
      <c r="Q47" s="208" t="n">
        <f aca="false">+IFERROR(IF(COUNT(P47),ROUND(P47/'Shareholding Pattern'!$P$79*100,2),""),"")</f>
        <v>0</v>
      </c>
      <c r="R47" s="247"/>
      <c r="S47" s="247"/>
      <c r="T47" s="247"/>
      <c r="U47" s="171" t="str">
        <f aca="false">+IFERROR(IF(COUNT(R47:T47),ROUND(SUM(R47:T47),0),""),"")</f>
        <v/>
      </c>
      <c r="V47" s="143" t="n">
        <f aca="false">+IFERROR(IF(COUNT(L47,U47),ROUND(SUM(L47,U47),0),""),"")</f>
        <v>33</v>
      </c>
      <c r="W47" s="166" t="n">
        <f aca="false">+IFERROR(IF(COUNT(L47,U47),ROUND(SUM(L47,U47)/SUM('Shareholding Pattern'!$L$78,'Shareholding Pattern'!$U$78)*100,2),""),"")</f>
        <v>0</v>
      </c>
      <c r="X47" s="242"/>
      <c r="Y47" s="168" t="str">
        <f aca="false">+IFERROR(IF(COUNT(X47),ROUND(SUM(X47)/SUM(L47)*100,2),""),0)</f>
        <v/>
      </c>
      <c r="Z47" s="154"/>
      <c r="AA47" s="155"/>
      <c r="AB47" s="155"/>
      <c r="AC47" s="155"/>
      <c r="AD47" s="155"/>
      <c r="AE47" s="155"/>
      <c r="AF47" s="155"/>
      <c r="AG47" s="156"/>
      <c r="AH47" s="247" t="n">
        <v>33</v>
      </c>
      <c r="AI47" s="247" t="n">
        <v>0</v>
      </c>
      <c r="AJ47" s="247" t="n">
        <v>0</v>
      </c>
      <c r="AK47" s="247" t="n">
        <v>0</v>
      </c>
      <c r="AP47" s="0" t="s">
        <v>364</v>
      </c>
      <c r="AZ47" s="0" t="s">
        <v>365</v>
      </c>
      <c r="BF47" s="0" t="s">
        <v>364</v>
      </c>
      <c r="BH47" s="0" t="s">
        <v>366</v>
      </c>
      <c r="BN47" s="0" t="s">
        <v>367</v>
      </c>
    </row>
    <row r="48" customFormat="false" ht="15" hidden="false" customHeight="false" outlineLevel="0" collapsed="false">
      <c r="E48" s="265" t="s">
        <v>308</v>
      </c>
      <c r="F48" s="266" t="s">
        <v>368</v>
      </c>
      <c r="H48" s="247"/>
      <c r="I48" s="247"/>
      <c r="J48" s="247"/>
      <c r="K48" s="248"/>
      <c r="L48" s="171" t="str">
        <f aca="false">+IFERROR(IF(COUNT(I48:K48),ROUND(SUM(I48:K48),0),""),"")</f>
        <v/>
      </c>
      <c r="M48" s="162" t="str">
        <f aca="false">+IFERROR(IF(COUNT(L48),ROUND(L48/'Shareholding Pattern'!$L$78*100,2),""),"")</f>
        <v/>
      </c>
      <c r="N48" s="244" t="str">
        <f aca="false">IF(I48="","",I48)</f>
        <v/>
      </c>
      <c r="O48" s="248"/>
      <c r="P48" s="171" t="str">
        <f aca="false">+IFERROR(IF(COUNT(N48:O48),ROUND(SUM(N48:O48),0),""),"")</f>
        <v/>
      </c>
      <c r="Q48" s="208" t="str">
        <f aca="false">+IFERROR(IF(COUNT(P48),ROUND(P48/'Shareholding Pattern'!$P$79*100,2),""),"")</f>
        <v/>
      </c>
      <c r="R48" s="247"/>
      <c r="S48" s="247"/>
      <c r="T48" s="247"/>
      <c r="U48" s="171" t="str">
        <f aca="false">+IFERROR(IF(COUNT(R48:T48),ROUND(SUM(R48:T48),0),""),"")</f>
        <v/>
      </c>
      <c r="V48" s="143" t="str">
        <f aca="false">+IFERROR(IF(COUNT(L48,U48),ROUND(SUM(L48,U48),0),""),"")</f>
        <v/>
      </c>
      <c r="W48" s="166" t="str">
        <f aca="false">+IFERROR(IF(COUNT(L48,U48),ROUND(SUM(L48,U48)/SUM('Shareholding Pattern'!$L$78,'Shareholding Pattern'!$U$78)*100,2),""),"")</f>
        <v/>
      </c>
      <c r="X48" s="242"/>
      <c r="Y48" s="168" t="str">
        <f aca="false">+IFERROR(IF(COUNT(X48),ROUND(SUM(X48)/SUM(L48)*100,2),""),0)</f>
        <v/>
      </c>
      <c r="Z48" s="154"/>
      <c r="AA48" s="155"/>
      <c r="AB48" s="155"/>
      <c r="AC48" s="155"/>
      <c r="AD48" s="155"/>
      <c r="AE48" s="155"/>
      <c r="AF48" s="155"/>
      <c r="AG48" s="156"/>
      <c r="AH48" s="247"/>
      <c r="AI48" s="247"/>
      <c r="AJ48" s="247"/>
      <c r="AK48" s="247"/>
      <c r="AP48" s="0" t="s">
        <v>369</v>
      </c>
      <c r="AZ48" s="0" t="s">
        <v>370</v>
      </c>
      <c r="BF48" s="0" t="s">
        <v>369</v>
      </c>
      <c r="BH48" s="0" t="s">
        <v>371</v>
      </c>
      <c r="BN48" s="0" t="s">
        <v>372</v>
      </c>
    </row>
    <row r="49" customFormat="false" ht="19.5" hidden="false" customHeight="true" outlineLevel="0" collapsed="false">
      <c r="E49" s="210" t="s">
        <v>314</v>
      </c>
      <c r="F49" s="252" t="s">
        <v>243</v>
      </c>
      <c r="H49" s="247"/>
      <c r="I49" s="247"/>
      <c r="J49" s="247"/>
      <c r="K49" s="248"/>
      <c r="L49" s="171" t="str">
        <f aca="false">+IFERROR(IF(COUNT(I49:K49),ROUND(SUM(I49:K49),0),""),"")</f>
        <v/>
      </c>
      <c r="M49" s="162" t="str">
        <f aca="false">+IFERROR(IF(COUNT(L49),ROUND(L49/'Shareholding Pattern'!$L$78*100,2),""),"")</f>
        <v/>
      </c>
      <c r="N49" s="244" t="str">
        <f aca="false">IF(I49="","",I49)</f>
        <v/>
      </c>
      <c r="O49" s="248"/>
      <c r="P49" s="171" t="str">
        <f aca="false">+IFERROR(IF(COUNT(N49:O49),ROUND(SUM(N49:O49),0),""),"")</f>
        <v/>
      </c>
      <c r="Q49" s="208" t="str">
        <f aca="false">+IFERROR(IF(COUNT(P49),ROUND(P49/'Shareholding Pattern'!$P$79*100,2),""),"")</f>
        <v/>
      </c>
      <c r="R49" s="247"/>
      <c r="S49" s="247"/>
      <c r="T49" s="267"/>
      <c r="U49" s="212" t="str">
        <f aca="false">+IFERROR(IF(COUNT(R49:T49),ROUND(SUM(R49:T49),0),""),"")</f>
        <v/>
      </c>
      <c r="V49" s="254" t="str">
        <f aca="false">+IFERROR(IF(COUNT(L49,U49),ROUND(SUM(L49,U49),0),""),"")</f>
        <v/>
      </c>
      <c r="W49" s="181" t="str">
        <f aca="false">+IFERROR(IF(COUNT(L49,U49),ROUND(SUM(L49,U49)/SUM('Shareholding Pattern'!$L$78,'Shareholding Pattern'!$U$78)*100,2),""),"")</f>
        <v/>
      </c>
      <c r="X49" s="242"/>
      <c r="Y49" s="168" t="str">
        <f aca="false">+IFERROR(IF(COUNT(X49),ROUND(SUM(X49)/SUM(L49)*100,2),""),0)</f>
        <v/>
      </c>
      <c r="Z49" s="154"/>
      <c r="AA49" s="155"/>
      <c r="AB49" s="155"/>
      <c r="AC49" s="155"/>
      <c r="AD49" s="155"/>
      <c r="AE49" s="155"/>
      <c r="AF49" s="155"/>
      <c r="AG49" s="156"/>
      <c r="AH49" s="247"/>
      <c r="AI49" s="247"/>
      <c r="AJ49" s="247"/>
      <c r="AK49" s="247"/>
      <c r="AP49" s="0" t="s">
        <v>373</v>
      </c>
      <c r="AZ49" s="0" t="s">
        <v>374</v>
      </c>
      <c r="BF49" s="0" t="s">
        <v>373</v>
      </c>
      <c r="BH49" s="0" t="s">
        <v>375</v>
      </c>
      <c r="BN49" s="0" t="s">
        <v>376</v>
      </c>
    </row>
    <row r="50" customFormat="false" ht="19.5" hidden="false" customHeight="true" outlineLevel="0" collapsed="false">
      <c r="E50" s="216" t="s">
        <v>377</v>
      </c>
      <c r="F50" s="216"/>
      <c r="G50" s="216"/>
      <c r="H50" s="190" t="n">
        <f aca="false">+IFERROR(IF(COUNT(H43:H49),ROUND(SUM(H43:H49),0),""),"")</f>
        <v>3</v>
      </c>
      <c r="I50" s="190" t="n">
        <f aca="false">+IFERROR(IF(COUNT(I43:I49),ROUND(SUM(I43:I49),0),""),"")</f>
        <v>251577</v>
      </c>
      <c r="J50" s="190" t="str">
        <f aca="false">+IFERROR(IF(COUNT(J43:J49),ROUND(SUM(J43:J49),0),""),"")</f>
        <v/>
      </c>
      <c r="K50" s="190" t="str">
        <f aca="false">+IFERROR(IF(COUNT(K43:K49),ROUND(SUM(K43:K49),0),""),"")</f>
        <v/>
      </c>
      <c r="L50" s="255" t="n">
        <f aca="false">+IFERROR(IF(COUNT(I50:K50),ROUND(SUM(I50:K50),0),""),"")</f>
        <v>251577</v>
      </c>
      <c r="M50" s="219" t="n">
        <f aca="false">+IFERROR(IF(COUNT(L50),ROUND(L50/'Shareholding Pattern'!$L$78*100,2),""),"")</f>
        <v>0.45</v>
      </c>
      <c r="N50" s="190" t="n">
        <f aca="false">+IFERROR(IF(COUNT(N43:N49),ROUND(SUM(N43:N49),0),""),"")</f>
        <v>251577</v>
      </c>
      <c r="O50" s="190" t="str">
        <f aca="false">+IFERROR(IF(COUNT(O43:O49),ROUND(SUM(O43:O49),0),""),"")</f>
        <v/>
      </c>
      <c r="P50" s="255" t="n">
        <f aca="false">+IFERROR(IF(COUNT(N50:O50),ROUND(SUM(N50:O50),0),""),"")</f>
        <v>251577</v>
      </c>
      <c r="Q50" s="268" t="n">
        <f aca="false">+IFERROR(IF(COUNT(P50),ROUND(P50/'Shareholding Pattern'!$P$79*100,2),""),"")</f>
        <v>0.45</v>
      </c>
      <c r="R50" s="190" t="str">
        <f aca="false">+IFERROR(IF(COUNT(R43:R49),ROUND(SUM(R43:R49),0),""),"")</f>
        <v/>
      </c>
      <c r="S50" s="190" t="str">
        <f aca="false">+IFERROR(IF(COUNT(S43:S49),ROUND(SUM(S43:S49),0),""),"")</f>
        <v/>
      </c>
      <c r="T50" s="190" t="str">
        <f aca="false">+IFERROR(IF(COUNT(T43:T49),ROUND(SUM(T43:T49),0),""),"")</f>
        <v/>
      </c>
      <c r="U50" s="256" t="str">
        <f aca="false">+IFERROR(IF(COUNT(R50:T50),ROUND(SUM(R50:T50),0),""),"")</f>
        <v/>
      </c>
      <c r="V50" s="256" t="n">
        <f aca="false">+IFERROR(IF(COUNT(L50,U50),ROUND(SUM(L50,U50),0),""),"")</f>
        <v>251577</v>
      </c>
      <c r="W50" s="223" t="n">
        <f aca="false">+IFERROR(IF(COUNT(L50,U50),ROUND(SUM(L50,U50)/SUM('Shareholding Pattern'!$L$78,'Shareholding Pattern'!$U$78)*100,2),""),"")</f>
        <v>0.45</v>
      </c>
      <c r="X50" s="190" t="str">
        <f aca="false">+IFERROR(IF(COUNT(X43:X49),ROUND(SUM(X43:X49),0),""),"")</f>
        <v/>
      </c>
      <c r="Y50" s="269" t="str">
        <f aca="false">+IFERROR(IF(COUNT(X50),ROUND(SUM(X50)/SUM(L50)*100,2),""),0)</f>
        <v/>
      </c>
      <c r="Z50" s="195"/>
      <c r="AA50" s="196"/>
      <c r="AB50" s="196"/>
      <c r="AC50" s="196"/>
      <c r="AD50" s="196"/>
      <c r="AE50" s="196"/>
      <c r="AF50" s="196"/>
      <c r="AG50" s="197"/>
      <c r="AH50" s="190" t="n">
        <f aca="false">+IFERROR(IF(COUNT(AH43:AH49),ROUND(SUM(AH43:AH49),0),""),"")</f>
        <v>251577</v>
      </c>
      <c r="AI50" s="190" t="n">
        <f aca="false">+IFERROR(IF(COUNT(AI43:AI49),ROUND(SUM(AI43:AI49),0),""),"")</f>
        <v>0</v>
      </c>
      <c r="AJ50" s="190" t="n">
        <f aca="false">+IFERROR(IF(COUNT(AJ43:AJ49),ROUND(SUM(AJ43:AJ49),0),""),"")</f>
        <v>0</v>
      </c>
      <c r="AK50" s="190" t="n">
        <f aca="false">+IFERROR(IF(COUNT(AK43:AK49),ROUND(SUM(AK43:AK49),0),""),"")</f>
        <v>0</v>
      </c>
      <c r="AZ50" s="0" t="s">
        <v>378</v>
      </c>
    </row>
    <row r="51" customFormat="false" ht="19.5" hidden="false" customHeight="true" outlineLevel="0" collapsed="false">
      <c r="E51" s="237" t="s">
        <v>379</v>
      </c>
      <c r="F51" s="134" t="s">
        <v>380</v>
      </c>
      <c r="G51" s="270"/>
      <c r="H51" s="270"/>
      <c r="I51" s="270"/>
      <c r="J51" s="270"/>
      <c r="K51" s="270"/>
      <c r="L51" s="271"/>
      <c r="M51" s="271"/>
      <c r="N51" s="270"/>
      <c r="O51" s="270"/>
      <c r="P51" s="271"/>
      <c r="Q51" s="271"/>
      <c r="R51" s="270"/>
      <c r="S51" s="270"/>
      <c r="T51" s="270"/>
      <c r="U51" s="271"/>
      <c r="V51" s="271"/>
      <c r="W51" s="271"/>
      <c r="X51" s="270"/>
      <c r="Y51" s="271"/>
      <c r="Z51" s="270"/>
      <c r="AA51" s="270"/>
      <c r="AB51" s="270"/>
      <c r="AC51" s="270"/>
      <c r="AD51" s="270"/>
      <c r="AE51" s="270"/>
      <c r="AF51" s="270"/>
      <c r="AG51" s="270"/>
      <c r="AH51" s="270"/>
      <c r="AI51" s="270"/>
      <c r="AJ51" s="270"/>
      <c r="AK51" s="272"/>
    </row>
    <row r="52" customFormat="false" ht="19.5" hidden="false" customHeight="true" outlineLevel="0" collapsed="false">
      <c r="E52" s="273" t="s">
        <v>224</v>
      </c>
      <c r="F52" s="274" t="s">
        <v>381</v>
      </c>
      <c r="G52" s="275"/>
      <c r="H52" s="246"/>
      <c r="I52" s="241"/>
      <c r="J52" s="241"/>
      <c r="K52" s="241"/>
      <c r="L52" s="276" t="str">
        <f aca="false">+IFERROR(IF(COUNT(I52:K52),ROUND(SUM(I52:K52),0),""),"")</f>
        <v/>
      </c>
      <c r="M52" s="146" t="str">
        <f aca="false">+IFERROR(IF(COUNT(L52),ROUND(L52/'Shareholding Pattern'!$L$78*100,2),""),"")</f>
        <v/>
      </c>
      <c r="N52" s="244" t="str">
        <f aca="false">IF(I52="","",I52)</f>
        <v/>
      </c>
      <c r="O52" s="241"/>
      <c r="P52" s="143" t="str">
        <f aca="false">+IFERROR(IF(COUNT(N52:O52),ROUND(SUM(N52:O52),0),""),"")</f>
        <v/>
      </c>
      <c r="Q52" s="200" t="str">
        <f aca="false">+IFERROR(IF(COUNT(P52),ROUND(P52/'Shareholding Pattern'!$P$79*100,2),""),"")</f>
        <v/>
      </c>
      <c r="R52" s="241"/>
      <c r="S52" s="241"/>
      <c r="T52" s="241"/>
      <c r="U52" s="143" t="str">
        <f aca="false">+IFERROR(IF(COUNT(R52:T52),ROUND(SUM(R52:T52),0),""),"")</f>
        <v/>
      </c>
      <c r="V52" s="143" t="str">
        <f aca="false">+IFERROR(IF(COUNT(L52,U52),ROUND(SUM(L52,U52),0),""),"")</f>
        <v/>
      </c>
      <c r="W52" s="151" t="str">
        <f aca="false">+IFERROR(IF(COUNT(L52,U52),ROUND(SUM(L52,U52)/SUM('Shareholding Pattern'!$L$78,'Shareholding Pattern'!$U$78)*100,2),""),"")</f>
        <v/>
      </c>
      <c r="X52" s="242"/>
      <c r="Y52" s="153" t="str">
        <f aca="false">+IFERROR(IF(COUNT(X52),ROUND(SUM(X52)/SUM(L52)*100,2),""),0)</f>
        <v/>
      </c>
      <c r="Z52" s="203"/>
      <c r="AA52" s="204"/>
      <c r="AB52" s="204"/>
      <c r="AC52" s="204"/>
      <c r="AD52" s="204"/>
      <c r="AE52" s="204"/>
      <c r="AF52" s="204"/>
      <c r="AG52" s="205"/>
      <c r="AH52" s="241"/>
      <c r="AI52" s="241"/>
      <c r="AJ52" s="241"/>
      <c r="AK52" s="241"/>
      <c r="AP52" s="0" t="s">
        <v>382</v>
      </c>
      <c r="AZ52" s="0" t="s">
        <v>383</v>
      </c>
      <c r="BF52" s="0" t="s">
        <v>382</v>
      </c>
      <c r="BH52" s="0" t="s">
        <v>384</v>
      </c>
      <c r="BN52" s="0" t="s">
        <v>385</v>
      </c>
    </row>
    <row r="53" customFormat="false" ht="19.5" hidden="false" customHeight="true" outlineLevel="0" collapsed="false">
      <c r="E53" s="277" t="s">
        <v>230</v>
      </c>
      <c r="F53" s="278" t="s">
        <v>386</v>
      </c>
      <c r="G53" s="279"/>
      <c r="H53" s="247"/>
      <c r="I53" s="247"/>
      <c r="J53" s="247"/>
      <c r="K53" s="247"/>
      <c r="L53" s="280" t="str">
        <f aca="false">+IFERROR(IF(COUNT(I53:K53),ROUND(SUM(I53:K53),0),""),"")</f>
        <v/>
      </c>
      <c r="M53" s="162" t="str">
        <f aca="false">+IFERROR(IF(COUNT(L53),ROUND(L53/'Shareholding Pattern'!$L$78*100,2),""),"")</f>
        <v/>
      </c>
      <c r="N53" s="244" t="str">
        <f aca="false">IF(I53="","",I53)</f>
        <v/>
      </c>
      <c r="O53" s="247"/>
      <c r="P53" s="171" t="str">
        <f aca="false">+IFERROR(IF(COUNT(N53:O53),ROUND(SUM(N53:O53),0),""),"")</f>
        <v/>
      </c>
      <c r="Q53" s="207" t="str">
        <f aca="false">+IFERROR(IF(COUNT(P53),ROUND(P53/'Shareholding Pattern'!$P$79*100,2),""),"")</f>
        <v/>
      </c>
      <c r="R53" s="247"/>
      <c r="S53" s="247"/>
      <c r="T53" s="247"/>
      <c r="U53" s="171" t="str">
        <f aca="false">+IFERROR(IF(COUNT(R53:T53),ROUND(SUM(R53:T53),0),""),"")</f>
        <v/>
      </c>
      <c r="V53" s="143" t="str">
        <f aca="false">+IFERROR(IF(COUNT(L53,U53),ROUND(SUM(L53,U53),0),""),"")</f>
        <v/>
      </c>
      <c r="W53" s="166" t="str">
        <f aca="false">+IFERROR(IF(COUNT(L53,U53),ROUND(SUM(L53,U53)/SUM('Shareholding Pattern'!$L$78,'Shareholding Pattern'!$U$78)*100,2),""),"")</f>
        <v/>
      </c>
      <c r="X53" s="242"/>
      <c r="Y53" s="168" t="str">
        <f aca="false">+IFERROR(IF(COUNT(X53),ROUND(SUM(X53)/SUM(L53)*100,2),""),0)</f>
        <v/>
      </c>
      <c r="Z53" s="154"/>
      <c r="AA53" s="155"/>
      <c r="AB53" s="155"/>
      <c r="AC53" s="155"/>
      <c r="AD53" s="155"/>
      <c r="AE53" s="155"/>
      <c r="AF53" s="155"/>
      <c r="AG53" s="156"/>
      <c r="AH53" s="247"/>
      <c r="AI53" s="247"/>
      <c r="AJ53" s="247"/>
      <c r="AK53" s="247"/>
      <c r="AP53" s="0" t="s">
        <v>387</v>
      </c>
      <c r="AZ53" s="0" t="s">
        <v>388</v>
      </c>
      <c r="BF53" s="0" t="s">
        <v>387</v>
      </c>
      <c r="BH53" s="0" t="s">
        <v>389</v>
      </c>
      <c r="BN53" s="0" t="s">
        <v>390</v>
      </c>
    </row>
    <row r="54" customFormat="false" ht="45" hidden="false" customHeight="true" outlineLevel="0" collapsed="false">
      <c r="E54" s="281" t="s">
        <v>236</v>
      </c>
      <c r="F54" s="282" t="s">
        <v>391</v>
      </c>
      <c r="H54" s="247"/>
      <c r="I54" s="247"/>
      <c r="J54" s="247"/>
      <c r="K54" s="247"/>
      <c r="L54" s="283" t="str">
        <f aca="false">+IFERROR(IF(COUNT(I54:K54),ROUND(SUM(I54:K54),0),""),"")</f>
        <v/>
      </c>
      <c r="M54" s="284" t="str">
        <f aca="false">+IFERROR(IF(COUNT(L54),ROUND(L54/'Shareholding Pattern'!$L$78*100,2),""),"")</f>
        <v/>
      </c>
      <c r="N54" s="244" t="str">
        <f aca="false">IF(I54="","",I54)</f>
        <v/>
      </c>
      <c r="O54" s="247"/>
      <c r="P54" s="285" t="str">
        <f aca="false">+IFERROR(IF(COUNT(N54:O54),ROUND(SUM(N54:O54),0),""),"")</f>
        <v/>
      </c>
      <c r="Q54" s="286" t="str">
        <f aca="false">+IFERROR(IF(COUNT(P54),ROUND(P54/'Shareholding Pattern'!$P$79*100,2),""),"")</f>
        <v/>
      </c>
      <c r="R54" s="247"/>
      <c r="S54" s="247"/>
      <c r="T54" s="267"/>
      <c r="U54" s="285" t="str">
        <f aca="false">+IFERROR(IF(COUNT(R54:T54),ROUND(SUM(R54:T54),0),""),"")</f>
        <v/>
      </c>
      <c r="V54" s="254" t="str">
        <f aca="false">+IFERROR(IF(COUNT(L54,U54),ROUND(SUM(L54,U54),0),""),"")</f>
        <v/>
      </c>
      <c r="W54" s="287" t="str">
        <f aca="false">+IFERROR(IF(COUNT(L54,U54),ROUND(SUM(L54,U54)/SUM('Shareholding Pattern'!$L$78,'Shareholding Pattern'!$U$78)*100,2),""),"")</f>
        <v/>
      </c>
      <c r="X54" s="242"/>
      <c r="Y54" s="288" t="str">
        <f aca="false">+IFERROR(IF(COUNT(X54),ROUND(SUM(X54)/SUM(L54)*100,2),""),0)</f>
        <v/>
      </c>
      <c r="Z54" s="154"/>
      <c r="AA54" s="155"/>
      <c r="AB54" s="155"/>
      <c r="AC54" s="155"/>
      <c r="AD54" s="155"/>
      <c r="AE54" s="155"/>
      <c r="AF54" s="155"/>
      <c r="AG54" s="156"/>
      <c r="AH54" s="247"/>
      <c r="AI54" s="247"/>
      <c r="AJ54" s="247"/>
      <c r="AK54" s="247"/>
      <c r="AP54" s="0" t="s">
        <v>392</v>
      </c>
      <c r="AZ54" s="0" t="s">
        <v>393</v>
      </c>
      <c r="BF54" s="0" t="s">
        <v>392</v>
      </c>
      <c r="BH54" s="0" t="s">
        <v>394</v>
      </c>
      <c r="BN54" s="0" t="s">
        <v>395</v>
      </c>
    </row>
    <row r="55" customFormat="false" ht="19.5" hidden="false" customHeight="true" outlineLevel="0" collapsed="false">
      <c r="E55" s="216" t="s">
        <v>396</v>
      </c>
      <c r="F55" s="216"/>
      <c r="G55" s="216"/>
      <c r="H55" s="190" t="str">
        <f aca="false">+IFERROR(IF(COUNT(H52:H54),ROUND(SUM(H52:H54),0),""),"")</f>
        <v/>
      </c>
      <c r="I55" s="190" t="str">
        <f aca="false">+IFERROR(IF(COUNT(I52:I54),ROUND(SUM(I52:I54),0),""),"")</f>
        <v/>
      </c>
      <c r="J55" s="190" t="str">
        <f aca="false">+IFERROR(IF(COUNT(J52:J54),ROUND(SUM(J52:J54),0),""),"")</f>
        <v/>
      </c>
      <c r="K55" s="190" t="str">
        <f aca="false">+IFERROR(IF(COUNT(K52:K54),ROUND(SUM(K52:K54),0),""),"")</f>
        <v/>
      </c>
      <c r="L55" s="255" t="str">
        <f aca="false">+IFERROR(IF(COUNT(I55:K55),ROUND(SUM(I55:K55),0),""),"")</f>
        <v/>
      </c>
      <c r="M55" s="219" t="str">
        <f aca="false">+IFERROR(IF(COUNT(L55),ROUND(L55/'Shareholding Pattern'!$L$78*100,2),""),"")</f>
        <v/>
      </c>
      <c r="N55" s="190" t="str">
        <f aca="false">+IFERROR(IF(COUNT(N52:N54),ROUND(SUM(N52:N54),0),""),"")</f>
        <v/>
      </c>
      <c r="O55" s="190" t="str">
        <f aca="false">+IFERROR(IF(COUNT(O52:O54),ROUND(SUM(O52:O54),0),""),"")</f>
        <v/>
      </c>
      <c r="P55" s="255" t="str">
        <f aca="false">+IFERROR(IF(COUNT(N55:O55),ROUND(SUM(N55:O55),0),""),"")</f>
        <v/>
      </c>
      <c r="Q55" s="268" t="str">
        <f aca="false">+IFERROR(IF(COUNT(P55),ROUND(P55/'Shareholding Pattern'!$P$79*100,2),""),"")</f>
        <v/>
      </c>
      <c r="R55" s="190" t="str">
        <f aca="false">+IFERROR(IF(COUNT(R52:R54),ROUND(SUM(R52:R54),0),""),"")</f>
        <v/>
      </c>
      <c r="S55" s="190" t="str">
        <f aca="false">+IFERROR(IF(COUNT(S52:S54),ROUND(SUM(S52:S54),0),""),"")</f>
        <v/>
      </c>
      <c r="T55" s="190" t="str">
        <f aca="false">+IFERROR(IF(COUNT(T52:T54),ROUND(SUM(T52:T54),0),""),"")</f>
        <v/>
      </c>
      <c r="U55" s="285" t="str">
        <f aca="false">+IFERROR(IF(COUNT(R55:T55),ROUND(SUM(R55:T55),0),""),"")</f>
        <v/>
      </c>
      <c r="V55" s="256" t="str">
        <f aca="false">+IFERROR(IF(COUNT(L55,U55),ROUND(SUM(L55,U55),0),""),"")</f>
        <v/>
      </c>
      <c r="W55" s="223" t="str">
        <f aca="false">+IFERROR(IF(COUNT(L55,U55),ROUND(SUM(L55,U55)/SUM('Shareholding Pattern'!$L$78,'Shareholding Pattern'!$U$78)*100,2),""),"")</f>
        <v/>
      </c>
      <c r="X55" s="190" t="str">
        <f aca="false">+IFERROR(IF(COUNT(X52:X54),ROUND(SUM(X52:X54),0),""),"")</f>
        <v/>
      </c>
      <c r="Y55" s="289" t="str">
        <f aca="false">+IFERROR(IF(COUNT(X55),ROUND(SUM(X55)/SUM(L55)*100,2),""),0)</f>
        <v/>
      </c>
      <c r="Z55" s="195"/>
      <c r="AA55" s="196"/>
      <c r="AB55" s="196"/>
      <c r="AC55" s="196"/>
      <c r="AD55" s="196"/>
      <c r="AE55" s="196"/>
      <c r="AF55" s="196"/>
      <c r="AG55" s="197"/>
      <c r="AH55" s="190" t="str">
        <f aca="false">+IFERROR(IF(COUNT(AH52:AH54),ROUND(SUM(AH52:AH54),0),""),"")</f>
        <v/>
      </c>
      <c r="AI55" s="190" t="str">
        <f aca="false">+IFERROR(IF(COUNT(AI52:AI54),ROUND(SUM(AI52:AI54),0),""),"")</f>
        <v/>
      </c>
      <c r="AJ55" s="190" t="str">
        <f aca="false">+IFERROR(IF(COUNT(AJ52:AJ54),ROUND(SUM(AJ52:AJ54),0),""),"")</f>
        <v/>
      </c>
      <c r="AK55" s="190" t="str">
        <f aca="false">+IFERROR(IF(COUNT(AK52:AK54),ROUND(SUM(AK52:AK54),0),""),"")</f>
        <v/>
      </c>
      <c r="AZ55" s="0" t="s">
        <v>397</v>
      </c>
    </row>
    <row r="56" customFormat="false" ht="19.5" hidden="false" customHeight="true" outlineLevel="0" collapsed="false">
      <c r="E56" s="237" t="s">
        <v>398</v>
      </c>
      <c r="F56" s="134" t="s">
        <v>399</v>
      </c>
      <c r="G56" s="135"/>
      <c r="H56" s="135"/>
      <c r="I56" s="135"/>
      <c r="J56" s="135"/>
      <c r="K56" s="135"/>
      <c r="L56" s="260"/>
      <c r="M56" s="260"/>
      <c r="N56" s="135"/>
      <c r="O56" s="135"/>
      <c r="P56" s="260"/>
      <c r="Q56" s="260"/>
      <c r="R56" s="135"/>
      <c r="S56" s="135"/>
      <c r="T56" s="135"/>
      <c r="U56" s="260"/>
      <c r="V56" s="260"/>
      <c r="W56" s="260"/>
      <c r="X56" s="135"/>
      <c r="Y56" s="260"/>
      <c r="Z56" s="135"/>
      <c r="AA56" s="135"/>
      <c r="AB56" s="135"/>
      <c r="AC56" s="135"/>
      <c r="AD56" s="135"/>
      <c r="AE56" s="135"/>
      <c r="AF56" s="135"/>
      <c r="AG56" s="135"/>
      <c r="AH56" s="135"/>
      <c r="AI56" s="135"/>
      <c r="AJ56" s="135"/>
      <c r="AK56" s="239"/>
    </row>
    <row r="57" customFormat="false" ht="19.5" hidden="false" customHeight="true" outlineLevel="0" collapsed="false">
      <c r="E57" s="290" t="s">
        <v>224</v>
      </c>
      <c r="F57" s="199" t="s">
        <v>400</v>
      </c>
      <c r="H57" s="241"/>
      <c r="I57" s="241"/>
      <c r="J57" s="241"/>
      <c r="K57" s="241"/>
      <c r="L57" s="276" t="str">
        <f aca="false">+IFERROR(IF(COUNT(I57:K57),ROUND(SUM(I57:K57),0),""),"")</f>
        <v/>
      </c>
      <c r="M57" s="146" t="str">
        <f aca="false">+IFERROR(IF(COUNT(L57),ROUND(L57/'Shareholding Pattern'!$L$78*100,2),""),"")</f>
        <v/>
      </c>
      <c r="N57" s="244" t="str">
        <f aca="false">IF(I57="","",I57)</f>
        <v/>
      </c>
      <c r="O57" s="241"/>
      <c r="P57" s="276" t="str">
        <f aca="false">+IFERROR(IF(COUNT(N57:O57),ROUND(SUM(N57:O57),0),""),"")</f>
        <v/>
      </c>
      <c r="Q57" s="291" t="str">
        <f aca="false">+IFERROR(IF(COUNT(P57),ROUND(P57/'Shareholding Pattern'!$P$79*100,2),""),"")</f>
        <v/>
      </c>
      <c r="R57" s="241"/>
      <c r="S57" s="241"/>
      <c r="T57" s="241"/>
      <c r="U57" s="276" t="str">
        <f aca="false">+IFERROR(IF(COUNT(R57:T57),ROUND(SUM(R57:T57),0),""),"")</f>
        <v/>
      </c>
      <c r="V57" s="143" t="str">
        <f aca="false">+IFERROR(IF(COUNT(L57,U57),ROUND(SUM(L57,U57),0),""),"")</f>
        <v/>
      </c>
      <c r="W57" s="151" t="str">
        <f aca="false">+IFERROR(IF(COUNT(L57,U57),ROUND(SUM(L57,U57)/SUM('Shareholding Pattern'!$L$78,'Shareholding Pattern'!$U$78)*100,2),""),"")</f>
        <v/>
      </c>
      <c r="X57" s="242"/>
      <c r="Y57" s="153" t="str">
        <f aca="false">+IFERROR(IF(COUNT(X57),ROUND(SUM(X57)/SUM(L57)*100,2),""),0)</f>
        <v/>
      </c>
      <c r="Z57" s="203"/>
      <c r="AA57" s="204"/>
      <c r="AB57" s="204"/>
      <c r="AC57" s="204"/>
      <c r="AD57" s="204"/>
      <c r="AE57" s="204"/>
      <c r="AF57" s="204"/>
      <c r="AG57" s="205"/>
      <c r="AH57" s="241"/>
      <c r="AI57" s="241"/>
      <c r="AJ57" s="241"/>
      <c r="AK57" s="241"/>
      <c r="AP57" s="0" t="s">
        <v>401</v>
      </c>
      <c r="AZ57" s="0" t="s">
        <v>402</v>
      </c>
      <c r="BF57" s="0" t="s">
        <v>401</v>
      </c>
      <c r="BH57" s="0" t="s">
        <v>403</v>
      </c>
      <c r="BN57" s="0" t="s">
        <v>404</v>
      </c>
    </row>
    <row r="58" customFormat="false" ht="49.5" hidden="false" customHeight="true" outlineLevel="0" collapsed="false">
      <c r="E58" s="265" t="s">
        <v>230</v>
      </c>
      <c r="F58" s="199" t="s">
        <v>405</v>
      </c>
      <c r="H58" s="247" t="n">
        <v>1</v>
      </c>
      <c r="I58" s="247" t="n">
        <v>4250</v>
      </c>
      <c r="J58" s="247"/>
      <c r="K58" s="247"/>
      <c r="L58" s="280" t="n">
        <f aca="false">+IFERROR(IF(COUNT(I58:K58),ROUND(SUM(I58:K58),0),""),"")</f>
        <v>4250</v>
      </c>
      <c r="M58" s="162" t="n">
        <f aca="false">+IFERROR(IF(COUNT(L58),ROUND(L58/'Shareholding Pattern'!$L$78*100,2),""),"")</f>
        <v>0.01</v>
      </c>
      <c r="N58" s="244" t="n">
        <f aca="false">IF(I58="","",I58)</f>
        <v>4250</v>
      </c>
      <c r="O58" s="247"/>
      <c r="P58" s="280" t="n">
        <f aca="false">+IFERROR(IF(COUNT(N58:O58),ROUND(SUM(N58:O58),0),""),"")</f>
        <v>4250</v>
      </c>
      <c r="Q58" s="292" t="n">
        <f aca="false">+IFERROR(IF(COUNT(P58),ROUND(P58/'Shareholding Pattern'!$P$79*100,2),""),"")</f>
        <v>0.01</v>
      </c>
      <c r="R58" s="247"/>
      <c r="S58" s="247"/>
      <c r="T58" s="247"/>
      <c r="U58" s="280" t="str">
        <f aca="false">+IFERROR(IF(COUNT(R58:T58),ROUND(SUM(R58:T58),0),""),"")</f>
        <v/>
      </c>
      <c r="V58" s="143" t="n">
        <f aca="false">+IFERROR(IF(COUNT(L58,U58),ROUND(SUM(L58,U58),0),""),"")</f>
        <v>4250</v>
      </c>
      <c r="W58" s="166" t="n">
        <f aca="false">+IFERROR(IF(COUNT(L58,U58),ROUND(SUM(L58,U58)/SUM('Shareholding Pattern'!$L$78,'Shareholding Pattern'!$U$78)*100,2),""),"")</f>
        <v>0.01</v>
      </c>
      <c r="X58" s="242"/>
      <c r="Y58" s="168" t="str">
        <f aca="false">+IFERROR(IF(COUNT(X58),ROUND(SUM(X58)/SUM(L58)*100,2),""),0)</f>
        <v/>
      </c>
      <c r="Z58" s="154"/>
      <c r="AA58" s="155"/>
      <c r="AB58" s="155"/>
      <c r="AC58" s="155"/>
      <c r="AD58" s="155"/>
      <c r="AE58" s="155"/>
      <c r="AF58" s="155"/>
      <c r="AG58" s="156"/>
      <c r="AH58" s="247" t="n">
        <v>4250</v>
      </c>
      <c r="AI58" s="247" t="n">
        <v>0</v>
      </c>
      <c r="AJ58" s="247" t="n">
        <v>0</v>
      </c>
      <c r="AK58" s="247" t="n">
        <v>0</v>
      </c>
      <c r="AP58" s="0" t="s">
        <v>406</v>
      </c>
      <c r="AZ58" s="0" t="s">
        <v>407</v>
      </c>
      <c r="BF58" s="0" t="s">
        <v>406</v>
      </c>
      <c r="BH58" s="0" t="s">
        <v>408</v>
      </c>
      <c r="BN58" s="0" t="s">
        <v>409</v>
      </c>
    </row>
    <row r="59" customFormat="false" ht="19.5" hidden="false" customHeight="true" outlineLevel="0" collapsed="false">
      <c r="E59" s="265" t="s">
        <v>236</v>
      </c>
      <c r="F59" s="199" t="s">
        <v>410</v>
      </c>
      <c r="H59" s="247"/>
      <c r="I59" s="247"/>
      <c r="J59" s="247"/>
      <c r="K59" s="247"/>
      <c r="L59" s="280" t="str">
        <f aca="false">+IFERROR(IF(COUNT(I59:K59),ROUND(SUM(I59:K59),0),""),"")</f>
        <v/>
      </c>
      <c r="M59" s="162" t="str">
        <f aca="false">+IFERROR(IF(COUNT(L59),ROUND(L59/'Shareholding Pattern'!$L$78*100,2),""),"")</f>
        <v/>
      </c>
      <c r="N59" s="244" t="str">
        <f aca="false">IF(I59="","",I59)</f>
        <v/>
      </c>
      <c r="O59" s="247"/>
      <c r="P59" s="280" t="str">
        <f aca="false">+IFERROR(IF(COUNT(N59:O59),ROUND(SUM(N59:O59),0),""),"")</f>
        <v/>
      </c>
      <c r="Q59" s="292" t="str">
        <f aca="false">+IFERROR(IF(COUNT(P59),ROUND(P59/'Shareholding Pattern'!$P$79*100,2),""),"")</f>
        <v/>
      </c>
      <c r="R59" s="247"/>
      <c r="S59" s="247"/>
      <c r="T59" s="247"/>
      <c r="U59" s="280" t="str">
        <f aca="false">+IFERROR(IF(COUNT(R59:T59),ROUND(SUM(R59:T59),0),""),"")</f>
        <v/>
      </c>
      <c r="V59" s="143" t="str">
        <f aca="false">+IFERROR(IF(COUNT(L59,U59),ROUND(SUM(L59,U59),0),""),"")</f>
        <v/>
      </c>
      <c r="W59" s="166" t="str">
        <f aca="false">+IFERROR(IF(COUNT(L59,U59),ROUND(SUM(L59,U59)/SUM('Shareholding Pattern'!$L$78,'Shareholding Pattern'!$U$78)*100,2),""),"")</f>
        <v/>
      </c>
      <c r="X59" s="242"/>
      <c r="Y59" s="168" t="str">
        <f aca="false">+IFERROR(IF(COUNT(X59),ROUND(SUM(X59)/SUM(L59)*100,2),""),0)</f>
        <v/>
      </c>
      <c r="Z59" s="154"/>
      <c r="AA59" s="155"/>
      <c r="AB59" s="155"/>
      <c r="AC59" s="155"/>
      <c r="AD59" s="155"/>
      <c r="AE59" s="155"/>
      <c r="AF59" s="155"/>
      <c r="AG59" s="156"/>
      <c r="AH59" s="247"/>
      <c r="AI59" s="247"/>
      <c r="AJ59" s="247"/>
      <c r="AK59" s="247"/>
      <c r="AP59" s="0" t="s">
        <v>410</v>
      </c>
      <c r="AZ59" s="0" t="s">
        <v>411</v>
      </c>
      <c r="BF59" s="0" t="s">
        <v>410</v>
      </c>
      <c r="BH59" s="0" t="s">
        <v>412</v>
      </c>
      <c r="BN59" s="0" t="s">
        <v>413</v>
      </c>
    </row>
    <row r="60" customFormat="false" ht="60" hidden="false" customHeight="true" outlineLevel="0" collapsed="false">
      <c r="E60" s="265" t="s">
        <v>242</v>
      </c>
      <c r="F60" s="199" t="s">
        <v>414</v>
      </c>
      <c r="H60" s="247"/>
      <c r="I60" s="247"/>
      <c r="J60" s="247"/>
      <c r="K60" s="247"/>
      <c r="L60" s="280" t="str">
        <f aca="false">+IFERROR(IF(COUNT(I60:K60),ROUND(SUM(I60:K60),0),""),"")</f>
        <v/>
      </c>
      <c r="M60" s="162" t="str">
        <f aca="false">+IFERROR(IF(COUNT(L60),ROUND(L60/'Shareholding Pattern'!$L$78*100,2),""),"")</f>
        <v/>
      </c>
      <c r="N60" s="244" t="str">
        <f aca="false">IF(I60="","",I60)</f>
        <v/>
      </c>
      <c r="O60" s="247"/>
      <c r="P60" s="280" t="str">
        <f aca="false">+IFERROR(IF(COUNT(N60:O60),ROUND(SUM(N60:O60),0),""),"")</f>
        <v/>
      </c>
      <c r="Q60" s="292" t="str">
        <f aca="false">+IFERROR(IF(COUNT(P60),ROUND(P60/'Shareholding Pattern'!$P$79*100,2),""),"")</f>
        <v/>
      </c>
      <c r="R60" s="247"/>
      <c r="S60" s="247"/>
      <c r="T60" s="247"/>
      <c r="U60" s="280" t="str">
        <f aca="false">+IFERROR(IF(COUNT(R60:T60),ROUND(SUM(R60:T60),0),""),"")</f>
        <v/>
      </c>
      <c r="V60" s="143" t="str">
        <f aca="false">+IFERROR(IF(COUNT(L60,U60),ROUND(SUM(L60,U60),0),""),"")</f>
        <v/>
      </c>
      <c r="W60" s="166" t="str">
        <f aca="false">+IFERROR(IF(COUNT(L60,U60),ROUND(SUM(L60,U60)/SUM('Shareholding Pattern'!$L$78,'Shareholding Pattern'!$U$78)*100,2),""),"")</f>
        <v/>
      </c>
      <c r="X60" s="242"/>
      <c r="Y60" s="168" t="str">
        <f aca="false">+IFERROR(IF(COUNT(X60),ROUND(SUM(X60)/SUM(L60)*100,2),""),0)</f>
        <v/>
      </c>
      <c r="Z60" s="154"/>
      <c r="AA60" s="155"/>
      <c r="AB60" s="155"/>
      <c r="AC60" s="155"/>
      <c r="AD60" s="155"/>
      <c r="AE60" s="155"/>
      <c r="AF60" s="155"/>
      <c r="AG60" s="156"/>
      <c r="AH60" s="247"/>
      <c r="AI60" s="247"/>
      <c r="AJ60" s="247"/>
      <c r="AK60" s="247"/>
      <c r="AP60" s="0" t="s">
        <v>415</v>
      </c>
      <c r="AZ60" s="0" t="s">
        <v>416</v>
      </c>
      <c r="BF60" s="0" t="s">
        <v>415</v>
      </c>
      <c r="BH60" s="0" t="s">
        <v>417</v>
      </c>
      <c r="BN60" s="0" t="s">
        <v>418</v>
      </c>
    </row>
    <row r="61" customFormat="false" ht="51.75" hidden="false" customHeight="true" outlineLevel="0" collapsed="false">
      <c r="E61" s="265" t="s">
        <v>273</v>
      </c>
      <c r="F61" s="199" t="s">
        <v>419</v>
      </c>
      <c r="H61" s="247"/>
      <c r="I61" s="247"/>
      <c r="J61" s="247"/>
      <c r="K61" s="247"/>
      <c r="L61" s="280" t="str">
        <f aca="false">+IFERROR(IF(COUNT(I61:K61),ROUND(SUM(I61:K61),0),""),"")</f>
        <v/>
      </c>
      <c r="M61" s="162" t="str">
        <f aca="false">+IFERROR(IF(COUNT(L61),ROUND(L61/'Shareholding Pattern'!$L$78*100,2),""),"")</f>
        <v/>
      </c>
      <c r="N61" s="244" t="str">
        <f aca="false">IF(I61="","",I61)</f>
        <v/>
      </c>
      <c r="O61" s="247"/>
      <c r="P61" s="280" t="str">
        <f aca="false">+IFERROR(IF(COUNT(N61:O61),ROUND(SUM(N61:O61),0),""),"")</f>
        <v/>
      </c>
      <c r="Q61" s="292" t="str">
        <f aca="false">+IFERROR(IF(COUNT(P61),ROUND(P61/'Shareholding Pattern'!$P$79*100,2),""),"")</f>
        <v/>
      </c>
      <c r="R61" s="247"/>
      <c r="S61" s="247"/>
      <c r="T61" s="247"/>
      <c r="U61" s="280" t="str">
        <f aca="false">+IFERROR(IF(COUNT(R61:T61),ROUND(SUM(R61:T61),0),""),"")</f>
        <v/>
      </c>
      <c r="V61" s="143" t="str">
        <f aca="false">+IFERROR(IF(COUNT(L61,U61),ROUND(SUM(L61,U61),0),""),"")</f>
        <v/>
      </c>
      <c r="W61" s="166" t="str">
        <f aca="false">+IFERROR(IF(COUNT(L61,U61),ROUND(SUM(L61,U61)/SUM('Shareholding Pattern'!$L$78,'Shareholding Pattern'!$U$78)*100,2),""),"")</f>
        <v/>
      </c>
      <c r="X61" s="242"/>
      <c r="Y61" s="168" t="str">
        <f aca="false">+IFERROR(IF(COUNT(X61),ROUND(SUM(X61)/SUM(L61)*100,2),""),0)</f>
        <v/>
      </c>
      <c r="Z61" s="154"/>
      <c r="AA61" s="155"/>
      <c r="AB61" s="155"/>
      <c r="AC61" s="155"/>
      <c r="AD61" s="155"/>
      <c r="AE61" s="155"/>
      <c r="AF61" s="155"/>
      <c r="AG61" s="156"/>
      <c r="AH61" s="247"/>
      <c r="AI61" s="247"/>
      <c r="AJ61" s="247"/>
      <c r="AK61" s="247"/>
      <c r="AP61" s="0" t="s">
        <v>420</v>
      </c>
      <c r="AZ61" s="0" t="s">
        <v>421</v>
      </c>
      <c r="BF61" s="0" t="s">
        <v>420</v>
      </c>
      <c r="BH61" s="0" t="s">
        <v>422</v>
      </c>
      <c r="BN61" s="0" t="s">
        <v>423</v>
      </c>
    </row>
    <row r="62" customFormat="false" ht="19.5" hidden="false" customHeight="true" outlineLevel="0" collapsed="false">
      <c r="E62" s="265" t="s">
        <v>308</v>
      </c>
      <c r="F62" s="293" t="s">
        <v>424</v>
      </c>
      <c r="H62" s="247" t="n">
        <v>1</v>
      </c>
      <c r="I62" s="247" t="n">
        <v>1317032</v>
      </c>
      <c r="J62" s="247"/>
      <c r="K62" s="247"/>
      <c r="L62" s="280" t="n">
        <f aca="false">+IFERROR(IF(COUNT(I62:K62),ROUND(SUM(I62:K62),0),""),"")</f>
        <v>1317032</v>
      </c>
      <c r="M62" s="162" t="n">
        <f aca="false">+IFERROR(IF(COUNT(L62),ROUND(L62/'Shareholding Pattern'!$L$78*100,2),""),"")</f>
        <v>2.35</v>
      </c>
      <c r="N62" s="244" t="n">
        <f aca="false">IF(I62="","",I62)</f>
        <v>1317032</v>
      </c>
      <c r="O62" s="247"/>
      <c r="P62" s="280" t="n">
        <f aca="false">+IFERROR(IF(COUNT(N62:O62),ROUND(SUM(N62:O62),0),""),"")</f>
        <v>1317032</v>
      </c>
      <c r="Q62" s="292" t="n">
        <f aca="false">+IFERROR(IF(COUNT(P62),ROUND(P62/'Shareholding Pattern'!$P$79*100,2),""),"")</f>
        <v>2.35</v>
      </c>
      <c r="R62" s="247"/>
      <c r="S62" s="247"/>
      <c r="T62" s="247"/>
      <c r="U62" s="280" t="str">
        <f aca="false">+IFERROR(IF(COUNT(R62:T62),ROUND(SUM(R62:T62),0),""),"")</f>
        <v/>
      </c>
      <c r="V62" s="143" t="n">
        <f aca="false">+IFERROR(IF(COUNT(L62,U62),ROUND(SUM(L62,U62),0),""),"")</f>
        <v>1317032</v>
      </c>
      <c r="W62" s="166" t="n">
        <f aca="false">+IFERROR(IF(COUNT(L62,U62),ROUND(SUM(L62,U62)/SUM('Shareholding Pattern'!$L$78,'Shareholding Pattern'!$U$78)*100,2),""),"")</f>
        <v>2.35</v>
      </c>
      <c r="X62" s="242"/>
      <c r="Y62" s="168" t="str">
        <f aca="false">+IFERROR(IF(COUNT(X62),ROUND(SUM(X62)/SUM(L62)*100,2),""),0)</f>
        <v/>
      </c>
      <c r="Z62" s="154"/>
      <c r="AA62" s="155"/>
      <c r="AB62" s="155"/>
      <c r="AC62" s="155"/>
      <c r="AD62" s="155"/>
      <c r="AE62" s="155"/>
      <c r="AF62" s="155"/>
      <c r="AG62" s="156"/>
      <c r="AH62" s="247" t="n">
        <v>1317032</v>
      </c>
      <c r="AI62" s="247" t="n">
        <v>0</v>
      </c>
      <c r="AJ62" s="247" t="n">
        <v>0</v>
      </c>
      <c r="AK62" s="247" t="n">
        <v>0</v>
      </c>
      <c r="AP62" s="0" t="s">
        <v>425</v>
      </c>
      <c r="AZ62" s="0" t="s">
        <v>426</v>
      </c>
      <c r="BF62" s="0" t="s">
        <v>425</v>
      </c>
      <c r="BH62" s="0" t="s">
        <v>427</v>
      </c>
      <c r="BN62" s="0" t="s">
        <v>428</v>
      </c>
    </row>
    <row r="63" customFormat="false" ht="34.5" hidden="false" customHeight="true" outlineLevel="0" collapsed="false">
      <c r="E63" s="265" t="s">
        <v>314</v>
      </c>
      <c r="F63" s="199" t="s">
        <v>429</v>
      </c>
      <c r="H63" s="247" t="n">
        <v>25808</v>
      </c>
      <c r="I63" s="247" t="n">
        <v>14007576</v>
      </c>
      <c r="J63" s="247"/>
      <c r="K63" s="247"/>
      <c r="L63" s="280" t="n">
        <f aca="false">+IFERROR(IF(COUNT(I63:K63),ROUND(SUM(I63:K63),0),""),"")</f>
        <v>14007576</v>
      </c>
      <c r="M63" s="162" t="n">
        <f aca="false">+IFERROR(IF(COUNT(L63),ROUND(L63/'Shareholding Pattern'!$L$78*100,2),""),"")</f>
        <v>25</v>
      </c>
      <c r="N63" s="244" t="n">
        <f aca="false">IF(I63="","",I63)</f>
        <v>14007576</v>
      </c>
      <c r="O63" s="247"/>
      <c r="P63" s="280" t="n">
        <f aca="false">+IFERROR(IF(COUNT(N63:O63),ROUND(SUM(N63:O63),0),""),"")</f>
        <v>14007576</v>
      </c>
      <c r="Q63" s="292" t="n">
        <f aca="false">+IFERROR(IF(COUNT(P63),ROUND(P63/'Shareholding Pattern'!$P$79*100,2),""),"")</f>
        <v>25</v>
      </c>
      <c r="R63" s="247"/>
      <c r="S63" s="247"/>
      <c r="T63" s="247"/>
      <c r="U63" s="280" t="str">
        <f aca="false">+IFERROR(IF(COUNT(R63:T63),ROUND(SUM(R63:T63),0),""),"")</f>
        <v/>
      </c>
      <c r="V63" s="143" t="n">
        <f aca="false">+IFERROR(IF(COUNT(L63,U63),ROUND(SUM(L63,U63),0),""),"")</f>
        <v>14007576</v>
      </c>
      <c r="W63" s="166" t="n">
        <f aca="false">+IFERROR(IF(COUNT(L63,U63),ROUND(SUM(L63,U63)/SUM('Shareholding Pattern'!$L$78,'Shareholding Pattern'!$U$78)*100,2),""),"")</f>
        <v>25</v>
      </c>
      <c r="X63" s="242"/>
      <c r="Y63" s="168" t="str">
        <f aca="false">+IFERROR(IF(COUNT(X63),ROUND(SUM(X63)/SUM(L63)*100,2),""),0)</f>
        <v/>
      </c>
      <c r="Z63" s="154"/>
      <c r="AA63" s="155"/>
      <c r="AB63" s="155"/>
      <c r="AC63" s="155"/>
      <c r="AD63" s="155"/>
      <c r="AE63" s="155"/>
      <c r="AF63" s="155"/>
      <c r="AG63" s="156"/>
      <c r="AH63" s="247" t="n">
        <v>12437364</v>
      </c>
      <c r="AI63" s="247" t="n">
        <v>0</v>
      </c>
      <c r="AJ63" s="247" t="n">
        <v>0</v>
      </c>
      <c r="AK63" s="247" t="n">
        <v>0</v>
      </c>
      <c r="AP63" s="0" t="s">
        <v>430</v>
      </c>
      <c r="AZ63" s="0" t="s">
        <v>431</v>
      </c>
      <c r="BF63" s="0" t="s">
        <v>430</v>
      </c>
      <c r="BH63" s="0" t="s">
        <v>432</v>
      </c>
      <c r="BN63" s="0" t="s">
        <v>433</v>
      </c>
    </row>
    <row r="64" customFormat="false" ht="34.5" hidden="false" customHeight="true" outlineLevel="0" collapsed="false">
      <c r="E64" s="265" t="s">
        <v>320</v>
      </c>
      <c r="F64" s="266" t="s">
        <v>434</v>
      </c>
      <c r="H64" s="247"/>
      <c r="I64" s="247"/>
      <c r="J64" s="247"/>
      <c r="K64" s="247"/>
      <c r="L64" s="280" t="str">
        <f aca="false">+IFERROR(IF(COUNT(I64:K64),ROUND(SUM(I64:K64),0),""),"")</f>
        <v/>
      </c>
      <c r="M64" s="162" t="str">
        <f aca="false">+IFERROR(IF(COUNT(L64),ROUND(L64/'Shareholding Pattern'!$L$78*100,2),""),"")</f>
        <v/>
      </c>
      <c r="N64" s="244" t="str">
        <f aca="false">IF(I64="","",I64)</f>
        <v/>
      </c>
      <c r="O64" s="247"/>
      <c r="P64" s="280" t="str">
        <f aca="false">+IFERROR(IF(COUNT(N64:O64),ROUND(SUM(N64:O64),0),""),"")</f>
        <v/>
      </c>
      <c r="Q64" s="292" t="str">
        <f aca="false">+IFERROR(IF(COUNT(P64),ROUND(P64/'Shareholding Pattern'!$P$79*100,2),""),"")</f>
        <v/>
      </c>
      <c r="R64" s="247"/>
      <c r="S64" s="247"/>
      <c r="T64" s="247"/>
      <c r="U64" s="280" t="str">
        <f aca="false">+IFERROR(IF(COUNT(R64:T64),ROUND(SUM(R64:T64),0),""),"")</f>
        <v/>
      </c>
      <c r="V64" s="143" t="str">
        <f aca="false">+IFERROR(IF(COUNT(L64,U64),ROUND(SUM(L64,U64),0),""),"")</f>
        <v/>
      </c>
      <c r="W64" s="166" t="str">
        <f aca="false">+IFERROR(IF(COUNT(L64,U64),ROUND(SUM(L64,U64)/SUM('Shareholding Pattern'!$L$78,'Shareholding Pattern'!$U$78)*100,2),""),"")</f>
        <v/>
      </c>
      <c r="X64" s="242"/>
      <c r="Y64" s="168" t="str">
        <f aca="false">+IFERROR(IF(COUNT(X64),ROUND(SUM(X64)/SUM(L64)*100,2),""),0)</f>
        <v/>
      </c>
      <c r="Z64" s="154"/>
      <c r="AA64" s="155"/>
      <c r="AB64" s="155"/>
      <c r="AC64" s="155"/>
      <c r="AD64" s="155"/>
      <c r="AE64" s="155"/>
      <c r="AF64" s="155"/>
      <c r="AG64" s="156"/>
      <c r="AH64" s="247"/>
      <c r="AI64" s="247"/>
      <c r="AJ64" s="247"/>
      <c r="AK64" s="247"/>
      <c r="AP64" s="0" t="s">
        <v>435</v>
      </c>
      <c r="AZ64" s="0" t="s">
        <v>436</v>
      </c>
      <c r="BF64" s="0" t="s">
        <v>435</v>
      </c>
      <c r="BH64" s="0" t="s">
        <v>437</v>
      </c>
      <c r="BN64" s="0" t="s">
        <v>438</v>
      </c>
    </row>
    <row r="65" customFormat="false" ht="19.5" hidden="false" customHeight="true" outlineLevel="0" collapsed="false">
      <c r="E65" s="265" t="s">
        <v>326</v>
      </c>
      <c r="F65" s="266" t="s">
        <v>439</v>
      </c>
      <c r="H65" s="247" t="n">
        <v>448</v>
      </c>
      <c r="I65" s="247" t="n">
        <v>665423</v>
      </c>
      <c r="J65" s="247"/>
      <c r="K65" s="247"/>
      <c r="L65" s="280" t="n">
        <f aca="false">+IFERROR(IF(COUNT(I65:K65),ROUND(SUM(I65:K65),0),""),"")</f>
        <v>665423</v>
      </c>
      <c r="M65" s="162" t="n">
        <f aca="false">+IFERROR(IF(COUNT(L65),ROUND(L65/'Shareholding Pattern'!$L$78*100,2),""),"")</f>
        <v>1.19</v>
      </c>
      <c r="N65" s="244" t="n">
        <f aca="false">IF(I65="","",I65)</f>
        <v>665423</v>
      </c>
      <c r="O65" s="247"/>
      <c r="P65" s="280" t="n">
        <f aca="false">+IFERROR(IF(COUNT(N65:O65),ROUND(SUM(N65:O65),0),""),"")</f>
        <v>665423</v>
      </c>
      <c r="Q65" s="292" t="n">
        <f aca="false">+IFERROR(IF(COUNT(P65),ROUND(P65/'Shareholding Pattern'!$P$79*100,2),""),"")</f>
        <v>1.19</v>
      </c>
      <c r="R65" s="247"/>
      <c r="S65" s="247"/>
      <c r="T65" s="247"/>
      <c r="U65" s="280" t="str">
        <f aca="false">+IFERROR(IF(COUNT(R65:T65),ROUND(SUM(R65:T65),0),""),"")</f>
        <v/>
      </c>
      <c r="V65" s="143" t="n">
        <f aca="false">+IFERROR(IF(COUNT(L65,U65),ROUND(SUM(L65,U65),0),""),"")</f>
        <v>665423</v>
      </c>
      <c r="W65" s="166" t="n">
        <f aca="false">+IFERROR(IF(COUNT(L65,U65),ROUND(SUM(L65,U65)/SUM('Shareholding Pattern'!$L$78,'Shareholding Pattern'!$U$78)*100,2),""),"")</f>
        <v>1.19</v>
      </c>
      <c r="X65" s="242"/>
      <c r="Y65" s="168" t="str">
        <f aca="false">+IFERROR(IF(COUNT(X65),ROUND(SUM(X65)/SUM(L65)*100,2),""),0)</f>
        <v/>
      </c>
      <c r="Z65" s="154"/>
      <c r="AA65" s="155"/>
      <c r="AB65" s="155"/>
      <c r="AC65" s="155"/>
      <c r="AD65" s="155"/>
      <c r="AE65" s="155"/>
      <c r="AF65" s="155"/>
      <c r="AG65" s="156"/>
      <c r="AH65" s="247" t="n">
        <v>665423</v>
      </c>
      <c r="AI65" s="247" t="n">
        <v>0</v>
      </c>
      <c r="AJ65" s="247" t="n">
        <v>0</v>
      </c>
      <c r="AK65" s="247" t="n">
        <v>0</v>
      </c>
      <c r="AP65" s="0" t="s">
        <v>439</v>
      </c>
      <c r="AZ65" s="0" t="s">
        <v>440</v>
      </c>
      <c r="BF65" s="0" t="s">
        <v>439</v>
      </c>
      <c r="BH65" s="0" t="s">
        <v>441</v>
      </c>
      <c r="BN65" s="0" t="s">
        <v>442</v>
      </c>
    </row>
    <row r="66" customFormat="false" ht="19.5" hidden="false" customHeight="true" outlineLevel="0" collapsed="false">
      <c r="E66" s="265" t="s">
        <v>332</v>
      </c>
      <c r="F66" s="266" t="s">
        <v>443</v>
      </c>
      <c r="H66" s="247"/>
      <c r="I66" s="247"/>
      <c r="J66" s="247"/>
      <c r="K66" s="247"/>
      <c r="L66" s="280" t="str">
        <f aca="false">+IFERROR(IF(COUNT(I66:K66),ROUND(SUM(I66:K66),0),""),"")</f>
        <v/>
      </c>
      <c r="M66" s="162" t="str">
        <f aca="false">+IFERROR(IF(COUNT(L66),ROUND(L66/'Shareholding Pattern'!$L$78*100,2),""),"")</f>
        <v/>
      </c>
      <c r="N66" s="244" t="str">
        <f aca="false">IF(I66="","",I66)</f>
        <v/>
      </c>
      <c r="O66" s="247"/>
      <c r="P66" s="280" t="str">
        <f aca="false">+IFERROR(IF(COUNT(N66:O66),ROUND(SUM(N66:O66),0),""),"")</f>
        <v/>
      </c>
      <c r="Q66" s="292" t="str">
        <f aca="false">+IFERROR(IF(COUNT(P66),ROUND(P66/'Shareholding Pattern'!$P$79*100,2),""),"")</f>
        <v/>
      </c>
      <c r="R66" s="247"/>
      <c r="S66" s="247"/>
      <c r="T66" s="247"/>
      <c r="U66" s="280" t="str">
        <f aca="false">+IFERROR(IF(COUNT(R66:T66),ROUND(SUM(R66:T66),0),""),"")</f>
        <v/>
      </c>
      <c r="V66" s="143" t="str">
        <f aca="false">+IFERROR(IF(COUNT(L66,U66),ROUND(SUM(L66,U66),0),""),"")</f>
        <v/>
      </c>
      <c r="W66" s="166" t="str">
        <f aca="false">+IFERROR(IF(COUNT(L66,U66),ROUND(SUM(L66,U66)/SUM('Shareholding Pattern'!$L$78,'Shareholding Pattern'!$U$78)*100,2),""),"")</f>
        <v/>
      </c>
      <c r="X66" s="242"/>
      <c r="Y66" s="168" t="str">
        <f aca="false">+IFERROR(IF(COUNT(X66),ROUND(SUM(X66)/SUM(L66)*100,2),""),0)</f>
        <v/>
      </c>
      <c r="Z66" s="154"/>
      <c r="AA66" s="155"/>
      <c r="AB66" s="155"/>
      <c r="AC66" s="155"/>
      <c r="AD66" s="155"/>
      <c r="AE66" s="155"/>
      <c r="AF66" s="155"/>
      <c r="AG66" s="156"/>
      <c r="AH66" s="247"/>
      <c r="AI66" s="247"/>
      <c r="AJ66" s="247"/>
      <c r="AK66" s="247"/>
      <c r="AP66" s="0" t="s">
        <v>443</v>
      </c>
      <c r="AZ66" s="0" t="s">
        <v>444</v>
      </c>
      <c r="BF66" s="0" t="s">
        <v>443</v>
      </c>
      <c r="BH66" s="0" t="s">
        <v>445</v>
      </c>
      <c r="BN66" s="0" t="s">
        <v>446</v>
      </c>
    </row>
    <row r="67" customFormat="false" ht="19.5" hidden="false" customHeight="true" outlineLevel="0" collapsed="false">
      <c r="E67" s="265" t="s">
        <v>337</v>
      </c>
      <c r="F67" s="266" t="s">
        <v>447</v>
      </c>
      <c r="H67" s="247"/>
      <c r="I67" s="247"/>
      <c r="J67" s="247"/>
      <c r="K67" s="247"/>
      <c r="L67" s="280" t="str">
        <f aca="false">+IFERROR(IF(COUNT(I67:K67),ROUND(SUM(I67:K67),0),""),"")</f>
        <v/>
      </c>
      <c r="M67" s="162" t="str">
        <f aca="false">+IFERROR(IF(COUNT(L67),ROUND(L67/'Shareholding Pattern'!$L$78*100,2),""),"")</f>
        <v/>
      </c>
      <c r="N67" s="244" t="str">
        <f aca="false">IF(I67="","",I67)</f>
        <v/>
      </c>
      <c r="O67" s="247"/>
      <c r="P67" s="280" t="str">
        <f aca="false">+IFERROR(IF(COUNT(N67:O67),ROUND(SUM(N67:O67),0),""),"")</f>
        <v/>
      </c>
      <c r="Q67" s="292" t="str">
        <f aca="false">+IFERROR(IF(COUNT(P67),ROUND(P67/'Shareholding Pattern'!$P$79*100,2),""),"")</f>
        <v/>
      </c>
      <c r="R67" s="247"/>
      <c r="S67" s="247"/>
      <c r="T67" s="247"/>
      <c r="U67" s="280" t="str">
        <f aca="false">+IFERROR(IF(COUNT(R67:T67),ROUND(SUM(R67:T67),0),""),"")</f>
        <v/>
      </c>
      <c r="V67" s="143" t="str">
        <f aca="false">+IFERROR(IF(COUNT(L67,U67),ROUND(SUM(L67,U67),0),""),"")</f>
        <v/>
      </c>
      <c r="W67" s="166" t="str">
        <f aca="false">+IFERROR(IF(COUNT(L67,U67),ROUND(SUM(L67,U67)/SUM('Shareholding Pattern'!$L$78,'Shareholding Pattern'!$U$78)*100,2),""),"")</f>
        <v/>
      </c>
      <c r="X67" s="242"/>
      <c r="Y67" s="168" t="str">
        <f aca="false">+IFERROR(IF(COUNT(X67),ROUND(SUM(X67)/SUM(L67)*100,2),""),0)</f>
        <v/>
      </c>
      <c r="Z67" s="154"/>
      <c r="AA67" s="155"/>
      <c r="AB67" s="155"/>
      <c r="AC67" s="155"/>
      <c r="AD67" s="155"/>
      <c r="AE67" s="155"/>
      <c r="AF67" s="155"/>
      <c r="AG67" s="156"/>
      <c r="AH67" s="247"/>
      <c r="AI67" s="247"/>
      <c r="AJ67" s="247"/>
      <c r="AK67" s="247"/>
      <c r="AP67" s="0" t="s">
        <v>447</v>
      </c>
      <c r="AZ67" s="0" t="s">
        <v>448</v>
      </c>
      <c r="BF67" s="0" t="s">
        <v>447</v>
      </c>
      <c r="BH67" s="0" t="s">
        <v>449</v>
      </c>
      <c r="BN67" s="0" t="s">
        <v>450</v>
      </c>
    </row>
    <row r="68" customFormat="false" ht="19.5" hidden="false" customHeight="true" outlineLevel="0" collapsed="false">
      <c r="E68" s="265" t="s">
        <v>451</v>
      </c>
      <c r="F68" s="266" t="s">
        <v>452</v>
      </c>
      <c r="H68" s="247" t="n">
        <v>156</v>
      </c>
      <c r="I68" s="247" t="n">
        <v>843053</v>
      </c>
      <c r="J68" s="247"/>
      <c r="K68" s="247"/>
      <c r="L68" s="280" t="n">
        <f aca="false">+IFERROR(IF(COUNT(I68:K68),ROUND(SUM(I68:K68),0),""),"")</f>
        <v>843053</v>
      </c>
      <c r="M68" s="162" t="n">
        <f aca="false">+IFERROR(IF(COUNT(L68),ROUND(L68/'Shareholding Pattern'!$L$78*100,2),""),"")</f>
        <v>1.5</v>
      </c>
      <c r="N68" s="244" t="n">
        <f aca="false">IF(I68="","",I68)</f>
        <v>843053</v>
      </c>
      <c r="O68" s="247"/>
      <c r="P68" s="280" t="n">
        <f aca="false">+IFERROR(IF(COUNT(N68:O68),ROUND(SUM(N68:O68),0),""),"")</f>
        <v>843053</v>
      </c>
      <c r="Q68" s="292" t="n">
        <f aca="false">+IFERROR(IF(COUNT(P68),ROUND(P68/'Shareholding Pattern'!$P$79*100,2),""),"")</f>
        <v>1.5</v>
      </c>
      <c r="R68" s="247"/>
      <c r="S68" s="247"/>
      <c r="T68" s="247"/>
      <c r="U68" s="280" t="str">
        <f aca="false">+IFERROR(IF(COUNT(R68:T68),ROUND(SUM(R68:T68),0),""),"")</f>
        <v/>
      </c>
      <c r="V68" s="143" t="n">
        <f aca="false">+IFERROR(IF(COUNT(L68,U68),ROUND(SUM(L68,U68),0),""),"")</f>
        <v>843053</v>
      </c>
      <c r="W68" s="166" t="n">
        <f aca="false">+IFERROR(IF(COUNT(L68,U68),ROUND(SUM(L68,U68)/SUM('Shareholding Pattern'!$L$78,'Shareholding Pattern'!$U$78)*100,2),""),"")</f>
        <v>1.5</v>
      </c>
      <c r="X68" s="242"/>
      <c r="Y68" s="168" t="str">
        <f aca="false">+IFERROR(IF(COUNT(X68),ROUND(SUM(X68)/SUM(L68)*100,2),""),0)</f>
        <v/>
      </c>
      <c r="Z68" s="154"/>
      <c r="AA68" s="155"/>
      <c r="AB68" s="155"/>
      <c r="AC68" s="155"/>
      <c r="AD68" s="155"/>
      <c r="AE68" s="155"/>
      <c r="AF68" s="155"/>
      <c r="AG68" s="156"/>
      <c r="AH68" s="247" t="n">
        <v>843041</v>
      </c>
      <c r="AI68" s="247" t="n">
        <v>0</v>
      </c>
      <c r="AJ68" s="247" t="n">
        <v>0</v>
      </c>
      <c r="AK68" s="247" t="n">
        <v>0</v>
      </c>
      <c r="AP68" s="0" t="s">
        <v>452</v>
      </c>
      <c r="AZ68" s="0" t="s">
        <v>453</v>
      </c>
      <c r="BF68" s="0" t="s">
        <v>452</v>
      </c>
      <c r="BH68" s="0" t="s">
        <v>454</v>
      </c>
      <c r="BN68" s="0" t="s">
        <v>455</v>
      </c>
    </row>
    <row r="69" customFormat="false" ht="19.5" hidden="false" customHeight="true" outlineLevel="0" collapsed="false">
      <c r="E69" s="265" t="s">
        <v>456</v>
      </c>
      <c r="F69" s="211" t="s">
        <v>243</v>
      </c>
      <c r="H69" s="247" t="n">
        <v>438</v>
      </c>
      <c r="I69" s="247" t="n">
        <v>595915</v>
      </c>
      <c r="J69" s="247"/>
      <c r="K69" s="247"/>
      <c r="L69" s="280" t="n">
        <f aca="false">+IFERROR(IF(COUNT(I69:K69),ROUND(SUM(I69:K69),0),""),"")</f>
        <v>595915</v>
      </c>
      <c r="M69" s="162" t="n">
        <f aca="false">+IFERROR(IF(COUNT(L69),ROUND(L69/'Shareholding Pattern'!$L$78*100,2),""),"")</f>
        <v>1.06</v>
      </c>
      <c r="N69" s="244" t="n">
        <f aca="false">IF(I69="","",I69)</f>
        <v>595915</v>
      </c>
      <c r="O69" s="247"/>
      <c r="P69" s="280" t="n">
        <f aca="false">+IFERROR(IF(COUNT(N69:O69),ROUND(SUM(N69:O69),0),""),"")</f>
        <v>595915</v>
      </c>
      <c r="Q69" s="292" t="n">
        <f aca="false">+IFERROR(IF(COUNT(P69),ROUND(P69/'Shareholding Pattern'!$P$79*100,2),""),"")</f>
        <v>1.06</v>
      </c>
      <c r="R69" s="267"/>
      <c r="S69" s="267"/>
      <c r="T69" s="267"/>
      <c r="U69" s="294" t="str">
        <f aca="false">+IFERROR(IF(COUNT(R69:T69),ROUND(SUM(R69:T69),0),""),"")</f>
        <v/>
      </c>
      <c r="V69" s="254" t="n">
        <f aca="false">+IFERROR(IF(COUNT(L69,U69),ROUND(SUM(L69,U69),0),""),"")</f>
        <v>595915</v>
      </c>
      <c r="W69" s="181" t="n">
        <f aca="false">+IFERROR(IF(COUNT(L69,U69),ROUND(SUM(L69,U69)/SUM('Shareholding Pattern'!$L$78,'Shareholding Pattern'!$U$78)*100,2),""),"")</f>
        <v>1.06</v>
      </c>
      <c r="X69" s="242"/>
      <c r="Y69" s="168" t="str">
        <f aca="false">+IFERROR(IF(COUNT(X69),ROUND(SUM(X69)/SUM(L69)*100,2),""),0)</f>
        <v/>
      </c>
      <c r="Z69" s="154"/>
      <c r="AA69" s="155"/>
      <c r="AB69" s="155"/>
      <c r="AC69" s="155"/>
      <c r="AD69" s="155"/>
      <c r="AE69" s="155"/>
      <c r="AF69" s="155"/>
      <c r="AG69" s="156"/>
      <c r="AH69" s="247" t="n">
        <v>594715</v>
      </c>
      <c r="AI69" s="247" t="n">
        <v>0</v>
      </c>
      <c r="AJ69" s="247" t="n">
        <v>0</v>
      </c>
      <c r="AK69" s="247" t="n">
        <v>0</v>
      </c>
      <c r="AP69" s="0" t="s">
        <v>457</v>
      </c>
      <c r="AZ69" s="0" t="s">
        <v>458</v>
      </c>
      <c r="BF69" s="0" t="s">
        <v>457</v>
      </c>
      <c r="BH69" s="0" t="s">
        <v>459</v>
      </c>
      <c r="BN69" s="0" t="s">
        <v>460</v>
      </c>
    </row>
    <row r="70" customFormat="false" ht="19.5" hidden="false" customHeight="true" outlineLevel="0" collapsed="false">
      <c r="E70" s="216" t="s">
        <v>461</v>
      </c>
      <c r="F70" s="216"/>
      <c r="G70" s="216"/>
      <c r="H70" s="190" t="n">
        <f aca="false">+IFERROR(IF(COUNT(H57:H69),ROUND(SUM(H57:H69),0),""),"")</f>
        <v>26852</v>
      </c>
      <c r="I70" s="190" t="n">
        <f aca="false">+IFERROR(IF(COUNT(I57:I69),ROUND(SUM(I57:I69),0),""),"")</f>
        <v>17433249</v>
      </c>
      <c r="J70" s="190" t="str">
        <f aca="false">+IFERROR(IF(COUNT(J57:J69),ROUND(SUM(J57:J69),0),""),"")</f>
        <v/>
      </c>
      <c r="K70" s="295" t="str">
        <f aca="false">+IFERROR(IF(COUNT(K57:K69),ROUND(SUM(K57:K69),0),""),"")</f>
        <v/>
      </c>
      <c r="L70" s="255" t="n">
        <f aca="false">+IFERROR(IF(COUNT(I70:K70),ROUND(SUM(I70:K70),0),""),"")</f>
        <v>17433249</v>
      </c>
      <c r="M70" s="219" t="n">
        <f aca="false">+IFERROR(IF(COUNT(L70),ROUND(L70/'Shareholding Pattern'!$L$78*100,2),""),"")</f>
        <v>31.11</v>
      </c>
      <c r="N70" s="88" t="n">
        <f aca="false">+IFERROR(IF(COUNT(N57:N69),ROUND(SUM(N57:N69),0),""),"")</f>
        <v>17433249</v>
      </c>
      <c r="O70" s="88" t="str">
        <f aca="false">+IFERROR(IF(COUNT(O57:O69),ROUND(SUM(O57:O69),0),""),"")</f>
        <v/>
      </c>
      <c r="P70" s="255" t="n">
        <f aca="false">+IFERROR(IF(COUNT(N70:O70),ROUND(SUM(N70:O70),0),""),"")</f>
        <v>17433249</v>
      </c>
      <c r="Q70" s="296" t="n">
        <f aca="false">+IFERROR(IF(COUNT(P70),ROUND(P70/'Shareholding Pattern'!$P$79*100,2),""),"")</f>
        <v>31.11</v>
      </c>
      <c r="R70" s="190" t="str">
        <f aca="false">+IFERROR(IF(COUNT(R57:R69),ROUND(SUM(R57:R69),0),""),"")</f>
        <v/>
      </c>
      <c r="S70" s="190" t="str">
        <f aca="false">+IFERROR(IF(COUNT(S57:S69),ROUND(SUM(S57:S69),0),""),"")</f>
        <v/>
      </c>
      <c r="T70" s="190" t="str">
        <f aca="false">+IFERROR(IF(COUNT(T57:T69),ROUND(SUM(T57:T69),0),""),"")</f>
        <v/>
      </c>
      <c r="U70" s="297" t="str">
        <f aca="false">+IFERROR(IF(COUNT(R70:T70),ROUND(SUM(R70:T70),0),""),"")</f>
        <v/>
      </c>
      <c r="V70" s="256" t="n">
        <f aca="false">+IFERROR(IF(COUNT(L70,U70),ROUND(SUM(L70,U70),0),""),"")</f>
        <v>17433249</v>
      </c>
      <c r="W70" s="223" t="n">
        <f aca="false">+IFERROR(IF(COUNT(L70,U70),ROUND(SUM(L70,U70)/SUM('Shareholding Pattern'!$L$78,'Shareholding Pattern'!$U$78)*100,2),""),"")</f>
        <v>31.11</v>
      </c>
      <c r="X70" s="88" t="str">
        <f aca="false">+IFERROR(IF(COUNT(X57:X69),ROUND(SUM(X57:X69),0),""),"")</f>
        <v/>
      </c>
      <c r="Y70" s="224" t="str">
        <f aca="false">+IFERROR(IF(COUNT(X70),ROUND(SUM(X70)/SUM(L70)*100,2),""),0)</f>
        <v/>
      </c>
      <c r="Z70" s="154"/>
      <c r="AA70" s="155"/>
      <c r="AB70" s="155"/>
      <c r="AC70" s="155"/>
      <c r="AD70" s="155"/>
      <c r="AE70" s="155"/>
      <c r="AF70" s="155"/>
      <c r="AG70" s="156"/>
      <c r="AH70" s="190" t="n">
        <f aca="false">+IFERROR(IF(COUNT(AH57:AH69),ROUND(SUM(AH57:AH69),0),""),"")</f>
        <v>15861825</v>
      </c>
      <c r="AI70" s="190" t="n">
        <f aca="false">+IFERROR(IF(COUNT(AI57:AI69),ROUND(SUM(AI57:AI69),0),""),"")</f>
        <v>0</v>
      </c>
      <c r="AJ70" s="190" t="n">
        <f aca="false">+IFERROR(IF(COUNT(AJ57:AJ69),ROUND(SUM(AJ57:AJ69),0),""),"")</f>
        <v>0</v>
      </c>
      <c r="AK70" s="190" t="n">
        <f aca="false">+IFERROR(IF(COUNT(AK57:AK69),ROUND(SUM(AK57:AK69),0),""),"")</f>
        <v>0</v>
      </c>
      <c r="AZ70" s="0" t="s">
        <v>462</v>
      </c>
    </row>
    <row r="71" customFormat="false" ht="34.5" hidden="false" customHeight="true" outlineLevel="0" collapsed="false">
      <c r="E71" s="227" t="s">
        <v>463</v>
      </c>
      <c r="F71" s="227"/>
      <c r="G71" s="227"/>
      <c r="H71" s="190" t="n">
        <f aca="false">+IFERROR(IF(COUNT(H41,H50,H55,H70),ROUND(SUM(H41,H50,H55,H70),0),""),"")</f>
        <v>26855</v>
      </c>
      <c r="I71" s="190" t="n">
        <f aca="false">+IFERROR(IF(COUNT(I41,I50,I55,I70),ROUND(SUM(I41,I50,I55,I70),0),""),"")</f>
        <v>17684826</v>
      </c>
      <c r="J71" s="190" t="str">
        <f aca="false">+IFERROR(IF(COUNT(J41,J50,J55,J70),ROUND(SUM(J41,J50,J55,J70),0),""),"")</f>
        <v/>
      </c>
      <c r="K71" s="190" t="str">
        <f aca="false">+IFERROR(IF(COUNT(K41,K50,K55,K70),ROUND(SUM(K41,K50,K55,K70),0),""),"")</f>
        <v/>
      </c>
      <c r="L71" s="255" t="n">
        <f aca="false">+IFERROR(IF(COUNT(I71:K71),ROUND(SUM(I71:K71),0),""),"")</f>
        <v>17684826</v>
      </c>
      <c r="M71" s="219" t="n">
        <f aca="false">+IFERROR(IF(COUNT(L71),ROUND(L71/'Shareholding Pattern'!$L$78*100,2),""),"")</f>
        <v>31.56</v>
      </c>
      <c r="N71" s="190" t="n">
        <f aca="false">+IFERROR(IF(COUNT(N41,N50,N55,N70),ROUND(SUM(N41,N50,N55,N70),0),""),"")</f>
        <v>17684826</v>
      </c>
      <c r="O71" s="190" t="str">
        <f aca="false">+IFERROR(IF(COUNT(O41,O50,O55,O70),ROUND(SUM(O41,O50,O55,O70),0),""),"")</f>
        <v/>
      </c>
      <c r="P71" s="190" t="n">
        <f aca="false">+IFERROR(IF(COUNT(P41,P50,P55,P70),ROUND(SUM(P41,P50,P55,P70),0),""),"")</f>
        <v>17684826</v>
      </c>
      <c r="Q71" s="296" t="n">
        <f aca="false">+IFERROR(IF(COUNT(P71),ROUND(P71/'Shareholding Pattern'!$P$79*100,2),""),"")</f>
        <v>31.56</v>
      </c>
      <c r="R71" s="190" t="str">
        <f aca="false">+IFERROR(IF(COUNT(R41,R50,R55,R70),ROUND(SUM(R41,R50,R55,R70),0),""),"")</f>
        <v/>
      </c>
      <c r="S71" s="190" t="str">
        <f aca="false">+IFERROR(IF(COUNT(S41,S50,S55,S70),ROUND(SUM(S41,S50,S55,S70),0),""),"")</f>
        <v/>
      </c>
      <c r="T71" s="217" t="str">
        <f aca="false">+IFERROR(IF(COUNT(T41,T50,T55,T70),ROUND(SUM(T41,T50,T55,T70),0),""),"")</f>
        <v/>
      </c>
      <c r="U71" s="297" t="str">
        <f aca="false">+IFERROR(IF(COUNT(R71:T71),ROUND(SUM(R71:T71),0),""),"")</f>
        <v/>
      </c>
      <c r="V71" s="297" t="n">
        <f aca="false">+IFERROR(IF(COUNT(L71,U71),ROUND(SUM(L71,U71),0),""),"")</f>
        <v>17684826</v>
      </c>
      <c r="W71" s="223" t="n">
        <f aca="false">+IFERROR(IF(COUNT(L71,U71),ROUND(SUM(L71,U71)/SUM('Shareholding Pattern'!$L$78,'Shareholding Pattern'!$U$78)*100,2),""),"")</f>
        <v>31.56</v>
      </c>
      <c r="X71" s="217" t="str">
        <f aca="false">+IFERROR(IF(COUNT(X41,X50,X55,X70),ROUND(SUM(X41,X50,X55,X70),0),""),"")</f>
        <v/>
      </c>
      <c r="Y71" s="224" t="str">
        <f aca="false">+IFERROR(IF(COUNT(X71),ROUND(SUM(X71)/SUM(L71)*100,2),""),0)</f>
        <v/>
      </c>
      <c r="Z71" s="195"/>
      <c r="AA71" s="196"/>
      <c r="AB71" s="196"/>
      <c r="AC71" s="196"/>
      <c r="AD71" s="196"/>
      <c r="AE71" s="196"/>
      <c r="AF71" s="196"/>
      <c r="AG71" s="197"/>
      <c r="AH71" s="190" t="n">
        <f aca="false">+IFERROR(IF(COUNT(AH41,AH50,AH55,AH70),ROUND(SUM(AH41,AH50,AH55,AH70),0),""),"")</f>
        <v>16113402</v>
      </c>
      <c r="AI71" s="190" t="n">
        <f aca="false">+IFERROR(IF(COUNT(AI41,AI50,AI55,AI70),ROUND(SUM(AI41,AI50,AI55,AI70),0),""),"")</f>
        <v>0</v>
      </c>
      <c r="AJ71" s="190" t="n">
        <f aca="false">+IFERROR(IF(COUNT(AJ41,AJ50,AJ55,AJ70),ROUND(SUM(AJ41,AJ50,AJ55,AJ70),0),""),"")</f>
        <v>0</v>
      </c>
      <c r="AK71" s="190" t="n">
        <f aca="false">+IFERROR(IF(COUNT(AK41,AK50,AK55,AK70),ROUND(SUM(AK41,AK50,AK55,AK70),0),""),"")</f>
        <v>0</v>
      </c>
      <c r="AZ71" s="0" t="s">
        <v>464</v>
      </c>
    </row>
    <row r="72" customFormat="false" ht="24.75" hidden="false" customHeight="true" outlineLevel="0" collapsed="false">
      <c r="E72" s="298"/>
      <c r="F72" s="299" t="s">
        <v>465</v>
      </c>
      <c r="G72" s="300"/>
      <c r="H72" s="301"/>
      <c r="I72" s="301"/>
      <c r="J72" s="301"/>
      <c r="K72" s="300"/>
      <c r="L72" s="300"/>
      <c r="M72" s="300"/>
      <c r="N72" s="300"/>
      <c r="O72" s="300"/>
      <c r="P72" s="301"/>
      <c r="Q72" s="300"/>
      <c r="R72" s="301"/>
      <c r="S72" s="301"/>
      <c r="T72" s="301"/>
      <c r="U72" s="301"/>
      <c r="V72" s="301"/>
      <c r="W72" s="300"/>
      <c r="X72" s="300"/>
      <c r="Y72" s="300"/>
      <c r="Z72" s="300"/>
      <c r="AA72" s="300"/>
      <c r="AB72" s="300"/>
      <c r="AC72" s="300"/>
      <c r="AD72" s="300"/>
      <c r="AE72" s="300"/>
      <c r="AF72" s="300"/>
      <c r="AG72" s="300"/>
      <c r="AH72" s="302"/>
      <c r="AI72" s="302"/>
      <c r="AJ72" s="302"/>
      <c r="AK72" s="303"/>
    </row>
    <row r="73" customFormat="false" ht="24.75" hidden="false" customHeight="true" outlineLevel="0" collapsed="false">
      <c r="E73" s="304"/>
      <c r="F73" s="252" t="s">
        <v>466</v>
      </c>
      <c r="AI73" s="124"/>
      <c r="AJ73" s="124"/>
      <c r="AK73" s="305"/>
    </row>
    <row r="74" customFormat="false" ht="30" hidden="false" customHeight="true" outlineLevel="0" collapsed="false">
      <c r="E74" s="129" t="s">
        <v>467</v>
      </c>
      <c r="F74" s="306" t="s">
        <v>468</v>
      </c>
      <c r="G74" s="232"/>
      <c r="H74" s="232"/>
      <c r="I74" s="232"/>
      <c r="J74" s="232"/>
      <c r="K74" s="232"/>
      <c r="L74" s="232"/>
      <c r="M74" s="232"/>
      <c r="N74" s="232"/>
      <c r="O74" s="232"/>
      <c r="P74" s="232"/>
      <c r="Q74" s="232"/>
      <c r="R74" s="232"/>
      <c r="S74" s="232"/>
      <c r="T74" s="232"/>
      <c r="U74" s="232"/>
      <c r="V74" s="232"/>
      <c r="W74" s="232"/>
      <c r="X74" s="232"/>
      <c r="Y74" s="232"/>
      <c r="Z74" s="232"/>
      <c r="AA74" s="232"/>
      <c r="AB74" s="232"/>
      <c r="AC74" s="232"/>
      <c r="AD74" s="232"/>
      <c r="AE74" s="232"/>
      <c r="AF74" s="232"/>
      <c r="AG74" s="232"/>
      <c r="AH74" s="232"/>
      <c r="AI74" s="131"/>
      <c r="AJ74" s="131"/>
      <c r="AK74" s="132"/>
    </row>
    <row r="75" customFormat="false" ht="39.75" hidden="false" customHeight="true" outlineLevel="0" collapsed="false">
      <c r="E75" s="307" t="s">
        <v>469</v>
      </c>
      <c r="F75" s="308" t="s">
        <v>470</v>
      </c>
      <c r="H75" s="241"/>
      <c r="I75" s="241"/>
      <c r="J75" s="241"/>
      <c r="K75" s="241"/>
      <c r="L75" s="276" t="str">
        <f aca="false">+IFERROR(IF(COUNT(I75:K75),ROUND(SUM(I75:K75),2),""),"")</f>
        <v/>
      </c>
      <c r="M75" s="309"/>
      <c r="N75" s="244" t="str">
        <f aca="false">IF(I75="","",I75)</f>
        <v/>
      </c>
      <c r="O75" s="241"/>
      <c r="P75" s="276" t="str">
        <f aca="false">+IFERROR(IF(COUNT(N75:O75),ROUND(SUM(N75:O75),2),""),"")</f>
        <v/>
      </c>
      <c r="Q75" s="291" t="str">
        <f aca="false">+IFERROR(IF(COUNT(P75),ROUND(P75/'Shareholding Pattern'!$P$79*100,2),""),"")</f>
        <v/>
      </c>
      <c r="R75" s="241"/>
      <c r="S75" s="241"/>
      <c r="T75" s="241"/>
      <c r="U75" s="310" t="str">
        <f aca="false">+IFERROR(IF(COUNT(R75:T75),ROUND(SUM(R75:T75),0),""),"")</f>
        <v/>
      </c>
      <c r="V75" s="311" t="str">
        <f aca="false">+IFERROR(IF(COUNT(L75,U75),ROUND(SUM(L75,U75),0),""),"")</f>
        <v/>
      </c>
      <c r="W75" s="108"/>
      <c r="X75" s="242"/>
      <c r="Y75" s="153" t="str">
        <f aca="false">+IFERROR(IF(COUNT(X75),ROUND(SUM(X75)/SUM(L75)*100,2),""),0)</f>
        <v/>
      </c>
      <c r="Z75" s="312"/>
      <c r="AA75" s="313"/>
      <c r="AB75" s="313"/>
      <c r="AC75" s="313"/>
      <c r="AD75" s="313"/>
      <c r="AE75" s="313"/>
      <c r="AF75" s="313"/>
      <c r="AG75" s="314"/>
      <c r="AH75" s="315"/>
      <c r="AI75" s="316"/>
      <c r="AJ75" s="317"/>
      <c r="AK75" s="318"/>
      <c r="AP75" s="0" t="s">
        <v>471</v>
      </c>
      <c r="AZ75" s="0" t="s">
        <v>472</v>
      </c>
      <c r="BF75" s="0" t="s">
        <v>471</v>
      </c>
      <c r="BH75" s="0" t="s">
        <v>473</v>
      </c>
      <c r="BN75" s="0" t="s">
        <v>474</v>
      </c>
    </row>
    <row r="76" customFormat="false" ht="54.75" hidden="false" customHeight="true" outlineLevel="0" collapsed="false">
      <c r="E76" s="319" t="s">
        <v>475</v>
      </c>
      <c r="F76" s="320" t="s">
        <v>476</v>
      </c>
      <c r="H76" s="267"/>
      <c r="I76" s="321"/>
      <c r="J76" s="267"/>
      <c r="K76" s="267"/>
      <c r="L76" s="322" t="str">
        <f aca="false">+IFERROR(IF(COUNT(I76:K76),ROUND(SUM(I76:K76),2),""),"")</f>
        <v/>
      </c>
      <c r="M76" s="323" t="str">
        <f aca="false">+IFERROR(IF(COUNT(L76),ROUND(L76/'Shareholding Pattern'!$L$78*100,2),""),"")</f>
        <v/>
      </c>
      <c r="N76" s="244" t="str">
        <f aca="false">IF(I76="","",I76)</f>
        <v/>
      </c>
      <c r="O76" s="267"/>
      <c r="P76" s="294" t="str">
        <f aca="false">+IFERROR(IF(COUNT(N76:O76),ROUND(SUM(N76:O76),2),""),"")</f>
        <v/>
      </c>
      <c r="Q76" s="324" t="str">
        <f aca="false">+IFERROR(IF(COUNT(P76),ROUND(P76/'Shareholding Pattern'!$P$79*100,2),""),"")</f>
        <v/>
      </c>
      <c r="R76" s="267"/>
      <c r="S76" s="267"/>
      <c r="T76" s="267"/>
      <c r="U76" s="325" t="str">
        <f aca="false">+IFERROR(IF(COUNT(R76:T76),ROUND(SUM(R76:T76),0),""),"")</f>
        <v/>
      </c>
      <c r="V76" s="326" t="str">
        <f aca="false">+IFERROR(IF(COUNT(L76,U76),ROUND(SUM(L76,U76),0),""),"")</f>
        <v/>
      </c>
      <c r="W76" s="327" t="str">
        <f aca="false">+IFERROR(IF(COUNT(L76,U76),ROUND(SUM(L76,U76)/SUM('Shareholding Pattern'!$L$78,'Shareholding Pattern'!$U$78)*100,2),""),"")</f>
        <v/>
      </c>
      <c r="X76" s="242"/>
      <c r="Y76" s="182" t="str">
        <f aca="false">+IFERROR(IF(COUNT(X76),ROUND(SUM(X76)/SUM(L76)*100,2),""),0)</f>
        <v/>
      </c>
      <c r="Z76" s="328"/>
      <c r="AA76" s="329"/>
      <c r="AB76" s="329"/>
      <c r="AC76" s="329"/>
      <c r="AD76" s="329"/>
      <c r="AE76" s="329"/>
      <c r="AF76" s="329"/>
      <c r="AG76" s="330"/>
      <c r="AH76" s="331"/>
      <c r="AI76" s="332"/>
      <c r="AJ76" s="170"/>
      <c r="AK76" s="333"/>
      <c r="AP76" s="0" t="s">
        <v>477</v>
      </c>
      <c r="AZ76" s="0" t="s">
        <v>478</v>
      </c>
      <c r="BF76" s="0" t="s">
        <v>477</v>
      </c>
      <c r="BH76" s="0" t="s">
        <v>479</v>
      </c>
      <c r="BN76" s="0" t="s">
        <v>480</v>
      </c>
    </row>
    <row r="77" customFormat="false" ht="31.5" hidden="false" customHeight="true" outlineLevel="0" collapsed="false">
      <c r="E77" s="227" t="s">
        <v>481</v>
      </c>
      <c r="F77" s="227"/>
      <c r="G77" s="227"/>
      <c r="H77" s="255" t="str">
        <f aca="false">IFERROR(IF(COUNT(H75:H76),ROUND(SUM(H75:H76),0),""),"")</f>
        <v/>
      </c>
      <c r="I77" s="255" t="str">
        <f aca="false">IFERROR(IF(COUNT(I75:I76),ROUND(SUM(I75:I76),0),""),"")</f>
        <v/>
      </c>
      <c r="J77" s="255" t="str">
        <f aca="false">IFERROR(IF(COUNT(J75:J76),ROUND(SUM(J75:J76),0),""),"")</f>
        <v/>
      </c>
      <c r="K77" s="255" t="str">
        <f aca="false">IFERROR(IF(COUNT(K75:K76),ROUND(SUM(K75:K76),0),""),"")</f>
        <v/>
      </c>
      <c r="L77" s="255" t="str">
        <f aca="false">IFERROR(IF(COUNT(L75:L76),ROUND(SUM(L75:L76),0),""),"")</f>
        <v/>
      </c>
      <c r="M77" s="334"/>
      <c r="N77" s="335" t="str">
        <f aca="false">IFERROR(IF(COUNT(N75:N76),ROUND(SUM(N75:N76),0),""),"")</f>
        <v/>
      </c>
      <c r="O77" s="335" t="str">
        <f aca="false">IFERROR(IF(COUNT(O75:O76),ROUND(SUM(O75:O76),0),""),"")</f>
        <v/>
      </c>
      <c r="P77" s="336" t="str">
        <f aca="false">IFERROR(IF(COUNT(P75:P76),ROUND(SUM(P75:P76),0),""),"")</f>
        <v/>
      </c>
      <c r="Q77" s="337" t="str">
        <f aca="false">+IFERROR(IF(COUNT(P77),ROUND(P77/'Shareholding Pattern'!$P$79*100,2),""),"")</f>
        <v/>
      </c>
      <c r="R77" s="255" t="str">
        <f aca="false">IFERROR(IF(COUNT(R75:R76),ROUND(SUM(R75:R76),0),""),"")</f>
        <v/>
      </c>
      <c r="S77" s="255" t="str">
        <f aca="false">IFERROR(IF(COUNT(S75:S76),ROUND(SUM(S75:S76),0),""),"")</f>
        <v/>
      </c>
      <c r="T77" s="297" t="str">
        <f aca="false">IFERROR(IF(COUNT(T75:T76),ROUND(SUM(T75:T76),0),""),"")</f>
        <v/>
      </c>
      <c r="U77" s="255" t="str">
        <f aca="false">IFERROR(IF(COUNT(U75:U76),ROUND(SUM(U75:U76),0),""),"")</f>
        <v/>
      </c>
      <c r="V77" s="217" t="str">
        <f aca="false">+IFERROR(IF(COUNT(L77,U77),ROUND(SUM(L77,U77),0),""),"")</f>
        <v/>
      </c>
      <c r="W77" s="338"/>
      <c r="X77" s="297" t="str">
        <f aca="false">IFERROR(IF(COUNT(X75:X76),ROUND(SUM(X75:X76),0),""),"")</f>
        <v/>
      </c>
      <c r="Y77" s="224" t="str">
        <f aca="false">+IFERROR(IF(COUNT(X77),ROUND(SUM(X77)/SUM(L77)*100,2),""),0)</f>
        <v/>
      </c>
      <c r="Z77" s="328"/>
      <c r="AA77" s="329"/>
      <c r="AB77" s="329"/>
      <c r="AC77" s="329"/>
      <c r="AD77" s="329"/>
      <c r="AE77" s="329"/>
      <c r="AF77" s="329"/>
      <c r="AG77" s="330"/>
      <c r="AH77" s="255" t="str">
        <f aca="false">IFERROR(IF(COUNT(AH75:AH76),ROUND(SUM(AH75:AH76),0),""),"")</f>
        <v/>
      </c>
      <c r="AI77" s="339"/>
      <c r="AJ77" s="340"/>
      <c r="AK77" s="341"/>
      <c r="AZ77" s="0" t="s">
        <v>482</v>
      </c>
    </row>
    <row r="78" customFormat="false" ht="26.25" hidden="false" customHeight="true" outlineLevel="0" collapsed="false">
      <c r="E78" s="216" t="s">
        <v>483</v>
      </c>
      <c r="F78" s="216"/>
      <c r="G78" s="216"/>
      <c r="H78" s="255" t="n">
        <f aca="false">+IFERROR(IF(COUNT(H26,H71,H76),ROUND(SUM(H26,H71,H76),0),""),"")</f>
        <v>26860</v>
      </c>
      <c r="I78" s="255" t="n">
        <f aca="false">+IFERROR(IF(COUNT(I26,I71,I76),ROUND(SUM(I26,I71,I76),0),""),"")</f>
        <v>56040000</v>
      </c>
      <c r="J78" s="255" t="str">
        <f aca="false">+IFERROR(IF(COUNT(J26,J71,J76),ROUND(SUM(J26,J71,J76),0),""),"")</f>
        <v/>
      </c>
      <c r="K78" s="255" t="str">
        <f aca="false">+IFERROR(IF(COUNT(K26,K71,K76),ROUND(SUM(K26,K71,K76),0),""),"")</f>
        <v/>
      </c>
      <c r="L78" s="255" t="n">
        <f aca="false">+IFERROR(IF(COUNT(L26,L71,L76),ROUND(SUM(L26,L71,L76),0),""),"")</f>
        <v>56040000</v>
      </c>
      <c r="M78" s="296" t="n">
        <f aca="false">+IFERROR(IF(COUNT(L78),ROUND(L78/'Shareholding Pattern'!$L$78*100,2),""),0)</f>
        <v>100</v>
      </c>
      <c r="N78" s="342" t="n">
        <f aca="false">+IFERROR(IF(COUNT(N26,N71,N76),ROUND(SUM(N26,N71,N76),0),""),"")</f>
        <v>56040000</v>
      </c>
      <c r="O78" s="342" t="str">
        <f aca="false">+IFERROR(IF(COUNT(O26,O71,O76),ROUND(SUM(O26,O71,O76),0),""),"")</f>
        <v/>
      </c>
      <c r="P78" s="255" t="n">
        <f aca="false">+IFERROR(IF(COUNT(P26,P71,P76),ROUND(SUM(P26,P71,P76),0),""),"")</f>
        <v>56040000</v>
      </c>
      <c r="Q78" s="337" t="n">
        <f aca="false">+IFERROR(IF(COUNT(P78),ROUND(P78/'Shareholding Pattern'!$P$79*100,2),""),0)</f>
        <v>100</v>
      </c>
      <c r="R78" s="255" t="str">
        <f aca="false">+IFERROR(IF(COUNT(R26,R71,R76),ROUND(SUM(R26,R71,R76),0),""),"")</f>
        <v/>
      </c>
      <c r="S78" s="255" t="str">
        <f aca="false">+IFERROR(IF(COUNT(S26,S71,S76),ROUND(SUM(S26,S71,S76),0),""),"")</f>
        <v/>
      </c>
      <c r="T78" s="255" t="str">
        <f aca="false">+IFERROR(IF(COUNT(T26,T71,T76),ROUND(SUM(T26,T71,T76),0),""),"")</f>
        <v/>
      </c>
      <c r="U78" s="255" t="str">
        <f aca="false">+IFERROR(IF(COUNT(U26,U71,U76),ROUND(SUM(U26,U71,U76),0),""),"")</f>
        <v/>
      </c>
      <c r="V78" s="190" t="n">
        <f aca="false">+IFERROR(IF(COUNT(V26,V71,V76),ROUND(SUM(V26,V71,V76),0),""),"")</f>
        <v>56040000</v>
      </c>
      <c r="W78" s="343" t="n">
        <f aca="false">+IFERROR(IF(COUNT(L78,U78),ROUND(SUM(L78,U78)/SUM('Shareholding Pattern'!$L$78,'Shareholding Pattern'!$U$78)*100,2),""),0)</f>
        <v>100</v>
      </c>
      <c r="X78" s="255" t="str">
        <f aca="false">+IFERROR(IF(COUNT(X26,X71,X76),ROUND(SUM(X26,X71,X76),0),""),"")</f>
        <v/>
      </c>
      <c r="Y78" s="224" t="str">
        <f aca="false">+IFERROR(IF(COUNT(X78),ROUND(SUM(X78)/SUM(L78)*100,2),""),0)</f>
        <v/>
      </c>
      <c r="Z78" s="328"/>
      <c r="AA78" s="329"/>
      <c r="AB78" s="329"/>
      <c r="AC78" s="329"/>
      <c r="AD78" s="329"/>
      <c r="AE78" s="329"/>
      <c r="AF78" s="329"/>
      <c r="AG78" s="330"/>
      <c r="AH78" s="255" t="n">
        <f aca="false">+IFERROR(IF(COUNT(AH26,AH71,AH76),ROUND(SUM(AH26,AH71,AH76),0),""),"")</f>
        <v>54468576</v>
      </c>
      <c r="AI78" s="344" t="n">
        <f aca="false">+IFERROR(IF(COUNT(AI71),ROUND(SUM(AI71),0),""),"")</f>
        <v>0</v>
      </c>
      <c r="AJ78" s="344" t="n">
        <f aca="false">+IFERROR(IF(COUNT(AJ71),ROUND(SUM(AJ71),0),""),"")</f>
        <v>0</v>
      </c>
      <c r="AK78" s="344" t="n">
        <f aca="false">+IFERROR(IF(COUNT(AK71),ROUND(SUM(AK71),0),""),"")</f>
        <v>0</v>
      </c>
    </row>
    <row r="79" customFormat="false" ht="22.5" hidden="false" customHeight="true" outlineLevel="0" collapsed="false">
      <c r="E79" s="216" t="s">
        <v>484</v>
      </c>
      <c r="F79" s="216"/>
      <c r="G79" s="216"/>
      <c r="H79" s="255" t="n">
        <f aca="false">+IFERROR(IF(COUNT(H26,H71,H77),ROUND(SUM(H26,H71,H77),0),""),"")</f>
        <v>26860</v>
      </c>
      <c r="I79" s="255" t="n">
        <f aca="false">+IFERROR(IF(COUNT(I26,I71,I77),ROUND(SUM(I26,I71,I77),0),""),"")</f>
        <v>56040000</v>
      </c>
      <c r="J79" s="255" t="str">
        <f aca="false">+IFERROR(IF(COUNT(J26,J71,J77),ROUND(SUM(J26,J71,J77),0),""),"")</f>
        <v/>
      </c>
      <c r="K79" s="255" t="str">
        <f aca="false">+IFERROR(IF(COUNT(K26,K71,K77),ROUND(SUM(K26,K71,K77),0),""),"")</f>
        <v/>
      </c>
      <c r="L79" s="255" t="n">
        <f aca="false">+IFERROR(IF(COUNT(L26,L71,L77),ROUND(SUM(L26,L71,L77),0),""),"")</f>
        <v>56040000</v>
      </c>
      <c r="M79" s="296" t="n">
        <f aca="false">+IFERROR(IF(COUNT(L78),ROUND(L78/'Shareholding Pattern'!$L$78*100,2),""),"")</f>
        <v>100</v>
      </c>
      <c r="N79" s="342" t="n">
        <f aca="false">+IFERROR(IF(COUNT(N26,N71,N77),ROUND(SUM(N26,N71,N77),0),""),"")</f>
        <v>56040000</v>
      </c>
      <c r="O79" s="342" t="str">
        <f aca="false">+IFERROR(IF(COUNT(O26,O71,O77),ROUND(SUM(O26,O71,O77),0),""),"")</f>
        <v/>
      </c>
      <c r="P79" s="255" t="n">
        <f aca="false">+IFERROR(IF(COUNT(P26,P71,P77),ROUND(SUM(P26,P71,P77),0),""),"")</f>
        <v>56040000</v>
      </c>
      <c r="Q79" s="337" t="n">
        <f aca="false">+IFERROR(IF(COUNT(P79),ROUND(P79/'Shareholding Pattern'!$P$79*100,2),""),"")</f>
        <v>100</v>
      </c>
      <c r="R79" s="255" t="str">
        <f aca="false">+IFERROR(IF(COUNT(R26,R71,R77),ROUND(SUM(R26,R71,R77),0),""),"")</f>
        <v/>
      </c>
      <c r="S79" s="255" t="str">
        <f aca="false">+IFERROR(IF(COUNT(S26,S71,S77),ROUND(SUM(S26,S71,S77),0),""),"")</f>
        <v/>
      </c>
      <c r="T79" s="255" t="str">
        <f aca="false">+IFERROR(IF(COUNT(T26,T71,T77),ROUND(SUM(T26,T71,T77),0),""),"")</f>
        <v/>
      </c>
      <c r="U79" s="255" t="str">
        <f aca="false">+IFERROR(IF(COUNT(U26,U71,U77),ROUND(SUM(U26,U71,U77),0),""),"")</f>
        <v/>
      </c>
      <c r="V79" s="255" t="n">
        <f aca="false">+IFERROR(IF(COUNT(V26,V71,V77),ROUND(SUM(V26,V71,V77),0),""),"")</f>
        <v>56040000</v>
      </c>
      <c r="W79" s="345" t="n">
        <f aca="false">+IFERROR(IF(COUNT(W26,W71,W76),ROUND(SUM(W26,W71,W76),2),""),"")</f>
        <v>100</v>
      </c>
      <c r="X79" s="255" t="str">
        <f aca="false">+IFERROR(IF(COUNT(X26,X71,X77),ROUND(SUM(X26,X71,X77),0),""),"")</f>
        <v/>
      </c>
      <c r="Y79" s="224" t="str">
        <f aca="false">+IFERROR(IF(COUNT(X79),ROUND(SUM(X79)/SUM(L79)*100,2),""),0)</f>
        <v/>
      </c>
      <c r="Z79" s="255" t="str">
        <f aca="false">+IFERROR(IF(COUNT(Z26),ROUND(SUM(Z26),0),""),"")</f>
        <v/>
      </c>
      <c r="AA79" s="224" t="str">
        <f aca="false">+IFERROR(IF(COUNT(Z79),ROUND(SUM(Z79)/SUM(L79)*100,2),""),0)</f>
        <v/>
      </c>
      <c r="AB79" s="255" t="str">
        <f aca="false">+IFERROR(IF(COUNT(AB26),ROUND(SUM(AB26),0),""),"")</f>
        <v/>
      </c>
      <c r="AC79" s="224" t="str">
        <f aca="false">+IFERROR(IF(COUNT(AB79),ROUND(SUM(AB79)/SUM(L79)*100,2),""),0)</f>
        <v/>
      </c>
      <c r="AD79" s="255" t="str">
        <f aca="false">+IFERROR(IF(COUNT(AD26),ROUND(SUM(AD26),0),""),"")</f>
        <v/>
      </c>
      <c r="AE79" s="224" t="str">
        <f aca="false">+IFERROR(IF(COUNT(AD79),ROUND(SUM(AD79)/SUM(L79)*100,2),""),0)</f>
        <v/>
      </c>
      <c r="AF79" s="255" t="str">
        <f aca="false">+IFERROR(IF(COUNT(AF26),ROUND(SUM(AF26),0),""),"")</f>
        <v/>
      </c>
      <c r="AG79" s="224" t="str">
        <f aca="false">+IFERROR(IF(COUNT(AF79),ROUND(SUM(AF79)/SUM(L79)*100,2),""),0)</f>
        <v/>
      </c>
      <c r="AH79" s="255" t="n">
        <f aca="false">+IFERROR(IF(COUNT(AH26,AH71,AH77),ROUND(SUM(AH26,AH71,AH77),0),""),"")</f>
        <v>54468576</v>
      </c>
      <c r="AI79" s="255" t="n">
        <f aca="false">+IFERROR(IF(COUNT(AI71),ROUND(SUM(AI71),0),""),"")</f>
        <v>0</v>
      </c>
      <c r="AJ79" s="255" t="n">
        <f aca="false">+IFERROR(IF(COUNT(AJ71),ROUND(SUM(AJ71),0),""),"")</f>
        <v>0</v>
      </c>
      <c r="AK79" s="255" t="n">
        <f aca="false">+IFERROR(IF(COUNT(AK71),ROUND(SUM(AK71),0),""),"")</f>
        <v>0</v>
      </c>
      <c r="AZ79" s="0" t="s">
        <v>485</v>
      </c>
    </row>
    <row r="80" customFormat="false" ht="34.5" hidden="false" customHeight="true" outlineLevel="0" collapsed="false">
      <c r="E80" s="346" t="s">
        <v>486</v>
      </c>
      <c r="F80" s="346"/>
      <c r="G80" s="346"/>
      <c r="H80" s="346"/>
      <c r="I80" s="346"/>
      <c r="J80" s="346"/>
      <c r="K80" s="346"/>
      <c r="L80" s="346"/>
      <c r="M80" s="346"/>
      <c r="N80" s="347"/>
      <c r="O80" s="347"/>
      <c r="P80" s="348"/>
      <c r="Q80" s="349"/>
      <c r="R80" s="350"/>
      <c r="S80" s="350"/>
      <c r="T80" s="350"/>
      <c r="U80" s="350"/>
      <c r="V80" s="350"/>
      <c r="W80" s="349"/>
      <c r="X80" s="349"/>
      <c r="Y80" s="349"/>
      <c r="Z80" s="351"/>
      <c r="AA80" s="351"/>
      <c r="AB80" s="351"/>
      <c r="AC80" s="351"/>
      <c r="AD80" s="351"/>
      <c r="AE80" s="351"/>
      <c r="AF80" s="351"/>
      <c r="AG80" s="351"/>
      <c r="AH80" s="351"/>
      <c r="AI80" s="352"/>
      <c r="AJ80" s="352"/>
      <c r="AK80" s="352"/>
    </row>
    <row r="81" customFormat="false" ht="34.5" hidden="false" customHeight="true" outlineLevel="0" collapsed="false">
      <c r="E81" s="353" t="s">
        <v>487</v>
      </c>
      <c r="F81" s="353"/>
      <c r="G81" s="353"/>
      <c r="H81" s="353"/>
      <c r="I81" s="353"/>
      <c r="J81" s="353"/>
      <c r="K81" s="353"/>
      <c r="L81" s="353"/>
      <c r="M81" s="353"/>
      <c r="N81" s="354"/>
      <c r="O81" s="354"/>
      <c r="P81" s="355"/>
      <c r="Q81" s="356"/>
      <c r="R81" s="357"/>
      <c r="S81" s="357"/>
      <c r="T81" s="357"/>
      <c r="U81" s="357"/>
      <c r="V81" s="357"/>
      <c r="W81" s="356"/>
      <c r="X81" s="356"/>
      <c r="Y81" s="356"/>
      <c r="Z81" s="358"/>
      <c r="AA81" s="358"/>
      <c r="AB81" s="358"/>
      <c r="AC81" s="358"/>
      <c r="AD81" s="358"/>
      <c r="AE81" s="358"/>
      <c r="AF81" s="358"/>
      <c r="AG81" s="358"/>
      <c r="AH81" s="358"/>
      <c r="AI81" s="359"/>
      <c r="AJ81" s="359"/>
      <c r="AK81" s="359"/>
    </row>
    <row r="82" customFormat="false" ht="34.5" hidden="false" customHeight="true" outlineLevel="0" collapsed="false">
      <c r="E82" s="353" t="s">
        <v>488</v>
      </c>
      <c r="F82" s="353"/>
      <c r="G82" s="353"/>
      <c r="H82" s="353"/>
      <c r="I82" s="353"/>
      <c r="J82" s="353"/>
      <c r="K82" s="353"/>
      <c r="L82" s="353"/>
      <c r="M82" s="353"/>
      <c r="N82" s="354"/>
      <c r="O82" s="354"/>
      <c r="P82" s="355"/>
      <c r="Q82" s="356"/>
      <c r="R82" s="357"/>
      <c r="S82" s="357"/>
      <c r="T82" s="357"/>
      <c r="U82" s="357"/>
      <c r="V82" s="357"/>
      <c r="W82" s="356"/>
      <c r="X82" s="356"/>
      <c r="Y82" s="356"/>
      <c r="Z82" s="358"/>
      <c r="AA82" s="358"/>
      <c r="AB82" s="358"/>
      <c r="AC82" s="358"/>
      <c r="AD82" s="358"/>
      <c r="AE82" s="358"/>
      <c r="AF82" s="358"/>
      <c r="AG82" s="358"/>
      <c r="AH82" s="358"/>
      <c r="AI82" s="359"/>
      <c r="AJ82" s="359"/>
      <c r="AK82" s="359"/>
    </row>
    <row r="83" customFormat="false" ht="34.5" hidden="false" customHeight="true" outlineLevel="0" collapsed="false">
      <c r="E83" s="353" t="s">
        <v>489</v>
      </c>
      <c r="F83" s="353"/>
      <c r="G83" s="353"/>
      <c r="H83" s="353"/>
      <c r="I83" s="353"/>
      <c r="J83" s="353"/>
      <c r="K83" s="353"/>
      <c r="L83" s="353"/>
      <c r="M83" s="353"/>
      <c r="N83" s="354"/>
      <c r="O83" s="354"/>
      <c r="P83" s="355"/>
      <c r="Q83" s="356"/>
      <c r="R83" s="357"/>
      <c r="S83" s="357"/>
      <c r="T83" s="357"/>
      <c r="U83" s="357"/>
      <c r="V83" s="357"/>
      <c r="W83" s="356"/>
      <c r="X83" s="356"/>
      <c r="Y83" s="356"/>
      <c r="Z83" s="358"/>
      <c r="AA83" s="358"/>
      <c r="AB83" s="358"/>
      <c r="AC83" s="358"/>
      <c r="AD83" s="358"/>
      <c r="AE83" s="358"/>
      <c r="AF83" s="358"/>
      <c r="AG83" s="358"/>
      <c r="AH83" s="358"/>
      <c r="AI83" s="359"/>
      <c r="AJ83" s="359"/>
      <c r="AK83" s="359"/>
    </row>
  </sheetData>
  <sheetProtection sheet="true" password="f884" objects="true" scenarios="true"/>
  <mergeCells count="52">
    <mergeCell ref="E9:E11"/>
    <mergeCell ref="F9:G11"/>
    <mergeCell ref="H9:H11"/>
    <mergeCell ref="I9:I11"/>
    <mergeCell ref="J9:J11"/>
    <mergeCell ref="K9:K11"/>
    <mergeCell ref="L9:L11"/>
    <mergeCell ref="M9:M11"/>
    <mergeCell ref="N9:Q9"/>
    <mergeCell ref="R9:R11"/>
    <mergeCell ref="S9:S11"/>
    <mergeCell ref="T9:T11"/>
    <mergeCell ref="U9:U11"/>
    <mergeCell ref="V9:V11"/>
    <mergeCell ref="W9:W11"/>
    <mergeCell ref="X9:Y10"/>
    <mergeCell ref="Z9:AA10"/>
    <mergeCell ref="AB9:AC10"/>
    <mergeCell ref="AD9:AE10"/>
    <mergeCell ref="AF9:AG10"/>
    <mergeCell ref="AH9:AH11"/>
    <mergeCell ref="AI9:AK9"/>
    <mergeCell ref="N10:P10"/>
    <mergeCell ref="Q10:Q11"/>
    <mergeCell ref="AI10:AK10"/>
    <mergeCell ref="E18:G18"/>
    <mergeCell ref="E25:G25"/>
    <mergeCell ref="E26:G26"/>
    <mergeCell ref="E41:G41"/>
    <mergeCell ref="E50:G50"/>
    <mergeCell ref="E55:G55"/>
    <mergeCell ref="E70:G70"/>
    <mergeCell ref="E71:G71"/>
    <mergeCell ref="E77:G77"/>
    <mergeCell ref="E78:G78"/>
    <mergeCell ref="E79:G79"/>
    <mergeCell ref="E80:M80"/>
    <mergeCell ref="N80:O80"/>
    <mergeCell ref="Z80:AH80"/>
    <mergeCell ref="AI80:AK80"/>
    <mergeCell ref="E81:M81"/>
    <mergeCell ref="N81:O81"/>
    <mergeCell ref="Z81:AH81"/>
    <mergeCell ref="AI81:AK81"/>
    <mergeCell ref="E82:M82"/>
    <mergeCell ref="N82:O82"/>
    <mergeCell ref="Z82:AH82"/>
    <mergeCell ref="AI82:AK82"/>
    <mergeCell ref="E83:M83"/>
    <mergeCell ref="N83:O83"/>
    <mergeCell ref="Z83:AH83"/>
    <mergeCell ref="AI83:AK83"/>
  </mergeCells>
  <dataValidations count="7">
    <dataValidation allowBlank="true" errorStyle="stop" operator="greaterThanOrEqual" showDropDown="false" showErrorMessage="true" showInputMessage="true" sqref="H30:K40 N30:O40 R30:T40 H43:K49 N43:O49 R43:T49 H52:K54 N52:O54 R52:T54 H57:K69 N57:O69 R57:T69 H75:K76 N75:O76 R75:T76" type="whole">
      <formula1>0</formula1>
      <formula2>0</formula2>
    </dataValidation>
    <dataValidation allowBlank="true" errorStyle="stop" operator="lessThanOrEqual" showDropDown="false" showErrorMessage="true" showInputMessage="true" sqref="AH30:AH40 AH43:AH49 AH52:AH54 AH57:AH69 AH75:AH76" type="whole">
      <formula1>L75</formula1>
      <formula2>0</formula2>
    </dataValidation>
    <dataValidation allowBlank="true" errorStyle="stop" operator="greaterThan" showDropDown="false" showErrorMessage="true" showInputMessage="true" sqref="H14:H17 H20:H24" type="none">
      <formula1>0</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I30:AI40 AI43:AI49 AI52:AI54 AI57:AI69" type="whole">
      <formula1>L52</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J30:AJ40 AJ43:AJ49 AJ52:AJ54 AJ57:AJ69" type="whole">
      <formula1>L30</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K30:AK40 AK43:AK49 AK52:AK54 AK57:AK69" type="whole">
      <formula1>L30</formula1>
      <formula2>0</formula2>
    </dataValidation>
    <dataValidation allowBlank="true" errorStyle="stop" operator="lessThanOrEqual" showDropDown="false" showErrorMessage="true" showInputMessage="true" sqref="X30:X40 X43:X49 X52:X54 X57:X69 X75:X76" type="whole">
      <formula1>L30</formula1>
      <formula2>0</formula2>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OtherIND!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27" location="Unclaimed_Prom!I14" display="Details of Shares which remain unclaimed for Promoter &amp; Promoter Group"/>
    <hyperlink ref="F30" location="MutuaFund!F12" display="Mutual Funds"/>
    <hyperlink ref="F31" location="VentureCap!F12" display="Venture Capital Funds"/>
    <hyperlink ref="F32" location="AIF!F12" display="Alternate Investment Funds"/>
    <hyperlink ref="F33" location="Bank_Insti!F12" display="Banks"/>
    <hyperlink ref="F34" location="Insurance!F12" display="Insurance  Companies"/>
    <hyperlink ref="F35" location="Pension!F12" display="Provident Funds/ Pension Funds"/>
    <hyperlink ref="F36" location="AssetReconstruct!F12" display="Asset reconstruction companies"/>
    <hyperlink ref="F37" location="'Sovereign Wealth(Domestic)'!F12" display="Sovereign Wealth Funds"/>
    <hyperlink ref="F38" location="NBFC!F12" display="NBFCs registered with RBI"/>
    <hyperlink ref="F39" location="'Other Financial Institutions'!F12" display="Other Financial Institutions"/>
    <hyperlink ref="F40" location="Other_Insti!G16" display="Any Other (specify)"/>
    <hyperlink ref="F43" location="'Foreign Direct Investment'!F12" display="Foreign Direct Investment"/>
    <hyperlink ref="F44" location="FVC!F12" display="Foreign Venture Capital Investors"/>
    <hyperlink ref="F45" location="'Sovereign Wealth(Foreign)'!F12" display="Sovereign Wealth Funds"/>
    <hyperlink ref="F46" location="FPI_Insti!F12" display="Foreign Portfolio Investors Category I"/>
    <hyperlink ref="F47" location="'Foreign Portfolio Category II'!F12" display="Foreign Portfolio Investors Category II"/>
    <hyperlink ref="F48" location="OD!F12" display="Overseas Depositories (holding DRs) (balancing figure)"/>
    <hyperlink ref="F49" location="'Other_Insti (Foreign)'!E12" display="Any Other (specify)"/>
    <hyperlink ref="F52" location="'CG&amp;SG&amp;PI'!F12" display="Central Government / President of India"/>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3" location="'Indivisual(aI)'!F12" display="Resident Individuals holding nominal share capital up to Rs. 2 lakhs"/>
    <hyperlink ref="F64" location="'Indivisual(aII)'!F12" display="Resident Individuals holding nominal share capital in excess of Rs. 2 lakhs"/>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69" location="Other_NonInsti!F12" display="Any Other (specify)"/>
    <hyperlink ref="F72" location="PAC_Public!F12" display="Details of the shareholders acting as persons in Concert for Public"/>
    <hyperlink ref="F73" location="Unclaimed_Public!A1" display="Details of Shares which remain unclaimed for Public"/>
    <hyperlink ref="F75" location="DRHolder!F12" display="Custodian/DR  Holder - Name of DR Holders  (If Available)"/>
    <hyperlink ref="F76" location="EBT!F12" display="Employee Benefit Trust / Employee Welfare Trust under SEBI (Share Based Employee Benefits and Sweat Equity) Regulations, 2021"/>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20"/>
  <sheetViews>
    <sheetView showFormulas="false" showGridLines="false" showRowColHeaders="true" showZeros="true" rightToLeft="false" tabSelected="false" showOutlineSymbols="true" defaultGridColor="true" view="normal" topLeftCell="A1" colorId="64" zoomScale="80" zoomScaleNormal="80" zoomScalePageLayoutView="100" workbookViewId="0">
      <pane xSplit="6" ySplit="12" topLeftCell="M14" activePane="bottomRight" state="frozen"/>
      <selection pane="topLeft" activeCell="A1" activeCellId="0" sqref="A1"/>
      <selection pane="topRight" activeCell="M1" activeCellId="0" sqref="M1"/>
      <selection pane="bottomLeft" activeCell="A14" activeCellId="0" sqref="A14"/>
      <selection pane="bottomRight" activeCell="F20" activeCellId="0" sqref="F20"/>
    </sheetView>
  </sheetViews>
  <sheetFormatPr defaultColWidth="4.859375" defaultRowHeight="15" customHeight="true" zeroHeight="false" outlineLevelRow="0" outlineLevelCol="0"/>
  <cols>
    <col collapsed="false" customWidth="true" hidden="true" outlineLevel="0" max="1" min="1" style="0" width="2.42"/>
    <col collapsed="false" customWidth="true" hidden="true" outlineLevel="0" max="2" min="2" style="0" width="2.15"/>
    <col collapsed="false" customWidth="true" hidden="true" outlineLevel="0" max="3" min="3" style="0" width="2"/>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0" min="23" style="0" width="17.86"/>
    <col collapsed="false" customWidth="true" hidden="true" outlineLevel="0" max="32" min="31" style="0" width="20.71"/>
    <col collapsed="false" customWidth="true" hidden="false" outlineLevel="0" max="35" min="33" style="0" width="20.71"/>
    <col collapsed="false" customWidth="true" hidden="false" outlineLevel="0" max="36" min="36" style="0" width="4.71"/>
    <col collapsed="false" customWidth="false" hidden="true" outlineLevel="0" max="16384" min="37" style="0" width="4.86"/>
  </cols>
  <sheetData>
    <row r="1" customFormat="false" ht="15" hidden="true" customHeight="false" outlineLevel="0" collapsed="false">
      <c r="I1" s="0" t="n">
        <v>4</v>
      </c>
    </row>
    <row r="2" customFormat="false" ht="18.7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24" hidden="true" customHeight="true" outlineLevel="0" collapsed="false"/>
    <row r="4" customFormat="false" ht="20.25" hidden="true" customHeight="true" outlineLevel="0" collapsed="false"/>
    <row r="5" customFormat="false" ht="16.5" hidden="true" customHeight="true" outlineLevel="0" collapsed="false"/>
    <row r="6" customFormat="false" ht="27" hidden="tru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2" t="s">
        <v>177</v>
      </c>
      <c r="R9" s="82" t="s">
        <v>214</v>
      </c>
      <c r="S9" s="80" t="s">
        <v>215</v>
      </c>
      <c r="T9" s="80" t="s">
        <v>180</v>
      </c>
      <c r="U9" s="80" t="s">
        <v>498</v>
      </c>
      <c r="V9" s="82" t="s">
        <v>182</v>
      </c>
      <c r="W9" s="82" t="s">
        <v>183</v>
      </c>
      <c r="X9" s="82"/>
      <c r="Y9" s="82" t="s">
        <v>184</v>
      </c>
      <c r="Z9" s="82"/>
      <c r="AA9" s="82" t="s">
        <v>185</v>
      </c>
      <c r="AB9" s="82"/>
      <c r="AC9" s="82" t="s">
        <v>186</v>
      </c>
      <c r="AD9" s="82"/>
      <c r="AE9" s="82" t="s">
        <v>216</v>
      </c>
      <c r="AF9" s="82"/>
      <c r="AG9" s="82" t="s">
        <v>188</v>
      </c>
      <c r="AH9" s="82" t="s">
        <v>492</v>
      </c>
      <c r="AI9" s="82" t="s">
        <v>493</v>
      </c>
    </row>
    <row r="10" customFormat="false" ht="31.5" hidden="false" customHeight="true" outlineLevel="0" collapsed="false">
      <c r="E10" s="82"/>
      <c r="F10" s="82"/>
      <c r="G10" s="82"/>
      <c r="H10" s="82"/>
      <c r="I10" s="82"/>
      <c r="J10" s="82"/>
      <c r="K10" s="82"/>
      <c r="L10" s="82"/>
      <c r="M10" s="82" t="s">
        <v>499</v>
      </c>
      <c r="N10" s="82"/>
      <c r="O10" s="82"/>
      <c r="P10" s="82" t="s">
        <v>218</v>
      </c>
      <c r="Q10" s="82"/>
      <c r="R10" s="82"/>
      <c r="S10" s="80"/>
      <c r="T10" s="80"/>
      <c r="U10" s="80"/>
      <c r="V10" s="82"/>
      <c r="W10" s="82"/>
      <c r="X10" s="82"/>
      <c r="Y10" s="82"/>
      <c r="Z10" s="82"/>
      <c r="AA10" s="82"/>
      <c r="AB10" s="82"/>
      <c r="AC10" s="82"/>
      <c r="AD10" s="82"/>
      <c r="AE10" s="82"/>
      <c r="AF10" s="82"/>
      <c r="AG10" s="82"/>
      <c r="AH10" s="82"/>
      <c r="AI10" s="82"/>
    </row>
    <row r="11" customFormat="false" ht="78.75" hidden="false" customHeight="true" outlineLevel="0" collapsed="false">
      <c r="E11" s="82"/>
      <c r="F11" s="82"/>
      <c r="G11" s="82"/>
      <c r="H11" s="82"/>
      <c r="I11" s="82"/>
      <c r="J11" s="82"/>
      <c r="K11" s="82"/>
      <c r="L11" s="82"/>
      <c r="M11" s="82" t="s">
        <v>193</v>
      </c>
      <c r="N11" s="82" t="s">
        <v>194</v>
      </c>
      <c r="O11" s="82" t="s">
        <v>195</v>
      </c>
      <c r="P11" s="82"/>
      <c r="Q11" s="82"/>
      <c r="R11" s="82"/>
      <c r="S11" s="80"/>
      <c r="T11" s="80"/>
      <c r="U11" s="80"/>
      <c r="V11" s="82"/>
      <c r="W11" s="83" t="s">
        <v>196</v>
      </c>
      <c r="X11" s="83" t="s">
        <v>197</v>
      </c>
      <c r="Y11" s="80" t="s">
        <v>196</v>
      </c>
      <c r="Z11" s="83" t="s">
        <v>197</v>
      </c>
      <c r="AA11" s="80" t="s">
        <v>196</v>
      </c>
      <c r="AB11" s="83" t="s">
        <v>197</v>
      </c>
      <c r="AC11" s="80" t="s">
        <v>196</v>
      </c>
      <c r="AD11" s="83" t="s">
        <v>197</v>
      </c>
      <c r="AE11" s="80" t="s">
        <v>196</v>
      </c>
      <c r="AF11" s="83" t="s">
        <v>197</v>
      </c>
      <c r="AG11" s="82"/>
      <c r="AH11" s="82"/>
      <c r="AI11" s="82"/>
    </row>
    <row r="12" customFormat="false" ht="16.5" hidden="false" customHeight="true" outlineLevel="0" collapsed="false">
      <c r="E12" s="129" t="s">
        <v>500</v>
      </c>
      <c r="F12" s="360" t="s">
        <v>225</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row>
    <row r="13" s="362" customFormat="true" ht="19.5" hidden="true" customHeight="true" outlineLevel="0" collapsed="false">
      <c r="E13" s="84"/>
      <c r="F13" s="363"/>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2"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n">
        <f aca="false">IF(COUNT(K13:$K$15004)=0,"",SUM(AK1:AK65536))</f>
        <v>4</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row>
    <row r="15" customFormat="false" ht="24.75" hidden="false" customHeight="true" outlineLevel="0" collapsed="false">
      <c r="E15" s="84" t="n">
        <v>1</v>
      </c>
      <c r="F15" s="377" t="s">
        <v>501</v>
      </c>
      <c r="G15" s="378" t="s">
        <v>502</v>
      </c>
      <c r="H15" s="366" t="n">
        <v>15443454</v>
      </c>
      <c r="I15" s="366"/>
      <c r="J15" s="366"/>
      <c r="K15" s="372" t="n">
        <f aca="false">+IFERROR(IF(COUNT(H15:J15),ROUND(SUM(H15:J15),0),""),"")</f>
        <v>15443454</v>
      </c>
      <c r="L15" s="370" t="n">
        <f aca="false">+IFERROR(IF(COUNT(K15),ROUND(K15/'Shareholding Pattern'!$L$78*100,2),""),0)</f>
        <v>27.56</v>
      </c>
      <c r="M15" s="369" t="n">
        <f aca="false">IF(H15="","",H15)</f>
        <v>15443454</v>
      </c>
      <c r="N15" s="369"/>
      <c r="O15" s="379" t="n">
        <f aca="false">+IFERROR(IF(COUNT(M15:N15),ROUND(SUM(M15,N15),2),""),"")</f>
        <v>15443454</v>
      </c>
      <c r="P15" s="370" t="n">
        <f aca="false">+IFERROR(IF(COUNT(O15),ROUND(O15/('Shareholding Pattern'!$P$79)*100,2),""),0)</f>
        <v>27.56</v>
      </c>
      <c r="Q15" s="366"/>
      <c r="R15" s="366"/>
      <c r="S15" s="366"/>
      <c r="T15" s="372" t="str">
        <f aca="false">+IFERROR(IF(COUNT(Q15:S15),ROUND(SUM(Q15:S15),0),""),"")</f>
        <v/>
      </c>
      <c r="U15" s="372" t="n">
        <f aca="false">+IFERROR(IF(COUNT(K15,T15),ROUND(SUM(K15,T15),0),""),"")</f>
        <v>15443454</v>
      </c>
      <c r="V15" s="370" t="n">
        <f aca="false">+IFERROR(IF(COUNT(K15,T15),ROUND(SUM(T15,K15)/SUM('Shareholding Pattern'!$L$78,'Shareholding Pattern'!$U$78)*100,2),""),0)</f>
        <v>27.56</v>
      </c>
      <c r="W15" s="366"/>
      <c r="X15" s="379" t="str">
        <f aca="false">+IFERROR(IF(COUNT(W15),ROUND(SUM(W15)/SUM(K15)*100,2),""),0)</f>
        <v/>
      </c>
      <c r="Y15" s="366"/>
      <c r="Z15" s="379" t="str">
        <f aca="false">+IFERROR(IF(COUNT(Y15),ROUND(SUM(Y15)/SUM(K15)*100,2),""),0)</f>
        <v/>
      </c>
      <c r="AA15" s="366"/>
      <c r="AB15" s="379" t="str">
        <f aca="false">+IFERROR(IF(COUNT(AA15),ROUND(SUM(AA15)/SUM(K15)*100,2),""),0)</f>
        <v/>
      </c>
      <c r="AC15" s="366"/>
      <c r="AD15" s="379" t="str">
        <f aca="false">+IFERROR(IF(COUNT(AC15),ROUND(SUM(AC15)/SUM(K15)*100,2),""),0)</f>
        <v/>
      </c>
      <c r="AE15" s="372" t="str">
        <f aca="false">+IFERROR(IF(COUNT(Y15,AA15,AC15),ROUND(SUM(Y15,AA15,AC15),0),""),"")</f>
        <v/>
      </c>
      <c r="AF15" s="379" t="str">
        <f aca="false">+IFERROR(IF(COUNT(AE15),ROUND(SUM(AE15)/SUM(K15)*100,2),""),0)</f>
        <v/>
      </c>
      <c r="AG15" s="369" t="n">
        <v>15443454</v>
      </c>
      <c r="AH15" s="380"/>
      <c r="AI15" s="381" t="s">
        <v>494</v>
      </c>
      <c r="AJ15" s="362"/>
      <c r="AK15" s="362" t="n">
        <f aca="false">IF(SUM(K15)&gt;0,1,0)</f>
        <v>1</v>
      </c>
    </row>
    <row r="16" customFormat="false" ht="24.75" hidden="false" customHeight="true" outlineLevel="0" collapsed="false">
      <c r="E16" s="84" t="n">
        <v>2</v>
      </c>
      <c r="F16" s="377" t="s">
        <v>503</v>
      </c>
      <c r="G16" s="378" t="s">
        <v>504</v>
      </c>
      <c r="H16" s="366" t="n">
        <v>3244978</v>
      </c>
      <c r="I16" s="366"/>
      <c r="J16" s="366"/>
      <c r="K16" s="372" t="n">
        <f aca="false">+IFERROR(IF(COUNT(H16:J16),ROUND(SUM(H16:J16),0),""),"")</f>
        <v>3244978</v>
      </c>
      <c r="L16" s="370" t="n">
        <f aca="false">+IFERROR(IF(COUNT(K16),ROUND(K16/'Shareholding Pattern'!$L$78*100,2),""),0)</f>
        <v>5.79</v>
      </c>
      <c r="M16" s="369" t="n">
        <f aca="false">IF(H16="","",H16)</f>
        <v>3244978</v>
      </c>
      <c r="N16" s="369"/>
      <c r="O16" s="379" t="n">
        <f aca="false">+IFERROR(IF(COUNT(M16:N16),ROUND(SUM(M16,N16),2),""),"")</f>
        <v>3244978</v>
      </c>
      <c r="P16" s="370" t="n">
        <f aca="false">+IFERROR(IF(COUNT(O16),ROUND(O16/('Shareholding Pattern'!$P$79)*100,2),""),0)</f>
        <v>5.79</v>
      </c>
      <c r="Q16" s="366"/>
      <c r="R16" s="366"/>
      <c r="S16" s="366"/>
      <c r="T16" s="372" t="str">
        <f aca="false">+IFERROR(IF(COUNT(Q16:S16),ROUND(SUM(Q16:S16),0),""),"")</f>
        <v/>
      </c>
      <c r="U16" s="372" t="n">
        <f aca="false">+IFERROR(IF(COUNT(K16,T16),ROUND(SUM(K16,T16),0),""),"")</f>
        <v>3244978</v>
      </c>
      <c r="V16" s="370" t="n">
        <f aca="false">+IFERROR(IF(COUNT(K16,T16),ROUND(SUM(T16,K16)/SUM('Shareholding Pattern'!$L$78,'Shareholding Pattern'!$U$78)*100,2),""),0)</f>
        <v>5.79</v>
      </c>
      <c r="W16" s="366"/>
      <c r="X16" s="379" t="str">
        <f aca="false">+IFERROR(IF(COUNT(W16),ROUND(SUM(W16)/SUM(K16)*100,2),""),0)</f>
        <v/>
      </c>
      <c r="Y16" s="366"/>
      <c r="Z16" s="379" t="str">
        <f aca="false">+IFERROR(IF(COUNT(Y16),ROUND(SUM(Y16)/SUM(K16)*100,2),""),0)</f>
        <v/>
      </c>
      <c r="AA16" s="366"/>
      <c r="AB16" s="379" t="str">
        <f aca="false">+IFERROR(IF(COUNT(AA16),ROUND(SUM(AA16)/SUM(K16)*100,2),""),0)</f>
        <v/>
      </c>
      <c r="AC16" s="366"/>
      <c r="AD16" s="379" t="str">
        <f aca="false">+IFERROR(IF(COUNT(AC16),ROUND(SUM(AC16)/SUM(K16)*100,2),""),0)</f>
        <v/>
      </c>
      <c r="AE16" s="372" t="str">
        <f aca="false">+IFERROR(IF(COUNT(Y16,AA16,AC16),ROUND(SUM(Y16,AA16,AC16),0),""),"")</f>
        <v/>
      </c>
      <c r="AF16" s="379" t="str">
        <f aca="false">+IFERROR(IF(COUNT(AE16),ROUND(SUM(AE16)/SUM(K16)*100,2),""),0)</f>
        <v/>
      </c>
      <c r="AG16" s="369" t="n">
        <v>3244978</v>
      </c>
      <c r="AH16" s="380"/>
      <c r="AI16" s="381" t="s">
        <v>495</v>
      </c>
      <c r="AJ16" s="362"/>
      <c r="AK16" s="362" t="n">
        <f aca="false">IF(SUM(K16)&gt;0,1,0)</f>
        <v>1</v>
      </c>
    </row>
    <row r="17" customFormat="false" ht="24.75" hidden="false" customHeight="true" outlineLevel="0" collapsed="false">
      <c r="E17" s="84" t="n">
        <v>3</v>
      </c>
      <c r="F17" s="377" t="s">
        <v>505</v>
      </c>
      <c r="G17" s="378" t="s">
        <v>506</v>
      </c>
      <c r="H17" s="366" t="n">
        <v>3244978</v>
      </c>
      <c r="I17" s="366"/>
      <c r="J17" s="366"/>
      <c r="K17" s="372" t="n">
        <f aca="false">+IFERROR(IF(COUNT(H17:J17),ROUND(SUM(H17:J17),0),""),"")</f>
        <v>3244978</v>
      </c>
      <c r="L17" s="370" t="n">
        <f aca="false">+IFERROR(IF(COUNT(K17),ROUND(K17/'Shareholding Pattern'!$L$78*100,2),""),0)</f>
        <v>5.79</v>
      </c>
      <c r="M17" s="369" t="n">
        <f aca="false">IF(H17="","",H17)</f>
        <v>3244978</v>
      </c>
      <c r="N17" s="369"/>
      <c r="O17" s="379" t="n">
        <f aca="false">+IFERROR(IF(COUNT(M17:N17),ROUND(SUM(M17,N17),2),""),"")</f>
        <v>3244978</v>
      </c>
      <c r="P17" s="370" t="n">
        <f aca="false">+IFERROR(IF(COUNT(O17),ROUND(O17/('Shareholding Pattern'!$P$79)*100,2),""),0)</f>
        <v>5.79</v>
      </c>
      <c r="Q17" s="366"/>
      <c r="R17" s="366"/>
      <c r="S17" s="366"/>
      <c r="T17" s="372" t="str">
        <f aca="false">+IFERROR(IF(COUNT(Q17:S17),ROUND(SUM(Q17:S17),0),""),"")</f>
        <v/>
      </c>
      <c r="U17" s="372" t="n">
        <f aca="false">+IFERROR(IF(COUNT(K17,T17),ROUND(SUM(K17,T17),0),""),"")</f>
        <v>3244978</v>
      </c>
      <c r="V17" s="370" t="n">
        <f aca="false">+IFERROR(IF(COUNT(K17,T17),ROUND(SUM(T17,K17)/SUM('Shareholding Pattern'!$L$78,'Shareholding Pattern'!$U$78)*100,2),""),0)</f>
        <v>5.79</v>
      </c>
      <c r="W17" s="366"/>
      <c r="X17" s="379" t="str">
        <f aca="false">+IFERROR(IF(COUNT(W17),ROUND(SUM(W17)/SUM(K17)*100,2),""),0)</f>
        <v/>
      </c>
      <c r="Y17" s="366"/>
      <c r="Z17" s="379" t="str">
        <f aca="false">+IFERROR(IF(COUNT(Y17),ROUND(SUM(Y17)/SUM(K17)*100,2),""),0)</f>
        <v/>
      </c>
      <c r="AA17" s="366"/>
      <c r="AB17" s="379" t="str">
        <f aca="false">+IFERROR(IF(COUNT(AA17),ROUND(SUM(AA17)/SUM(K17)*100,2),""),0)</f>
        <v/>
      </c>
      <c r="AC17" s="366"/>
      <c r="AD17" s="379" t="str">
        <f aca="false">+IFERROR(IF(COUNT(AC17),ROUND(SUM(AC17)/SUM(K17)*100,2),""),0)</f>
        <v/>
      </c>
      <c r="AE17" s="372" t="str">
        <f aca="false">+IFERROR(IF(COUNT(Y17,AA17,AC17),ROUND(SUM(Y17,AA17,AC17),0),""),"")</f>
        <v/>
      </c>
      <c r="AF17" s="379" t="str">
        <f aca="false">+IFERROR(IF(COUNT(AE17),ROUND(SUM(AE17)/SUM(K17)*100,2),""),0)</f>
        <v/>
      </c>
      <c r="AG17" s="369" t="n">
        <v>3244978</v>
      </c>
      <c r="AH17" s="380"/>
      <c r="AI17" s="381" t="s">
        <v>495</v>
      </c>
      <c r="AJ17" s="362"/>
      <c r="AK17" s="362" t="n">
        <f aca="false">IF(SUM(K17)&gt;0,1,0)</f>
        <v>1</v>
      </c>
    </row>
    <row r="18" customFormat="false" ht="24.75" hidden="false" customHeight="true" outlineLevel="0" collapsed="false">
      <c r="E18" s="84" t="n">
        <v>4</v>
      </c>
      <c r="F18" s="377" t="s">
        <v>507</v>
      </c>
      <c r="G18" s="378" t="s">
        <v>508</v>
      </c>
      <c r="H18" s="366" t="n">
        <v>2801964</v>
      </c>
      <c r="I18" s="366"/>
      <c r="J18" s="366"/>
      <c r="K18" s="372" t="n">
        <f aca="false">+IFERROR(IF(COUNT(H18:J18),ROUND(SUM(H18:J18),0),""),"")</f>
        <v>2801964</v>
      </c>
      <c r="L18" s="370" t="n">
        <f aca="false">+IFERROR(IF(COUNT(K18),ROUND(K18/'Shareholding Pattern'!$L$78*100,2),""),0)</f>
        <v>5</v>
      </c>
      <c r="M18" s="369" t="n">
        <f aca="false">IF(H18="","",H18)</f>
        <v>2801964</v>
      </c>
      <c r="N18" s="369"/>
      <c r="O18" s="379" t="n">
        <f aca="false">+IFERROR(IF(COUNT(M18:N18),ROUND(SUM(M18,N18),2),""),"")</f>
        <v>2801964</v>
      </c>
      <c r="P18" s="370" t="n">
        <f aca="false">+IFERROR(IF(COUNT(O18),ROUND(O18/('Shareholding Pattern'!$P$79)*100,2),""),0)</f>
        <v>5</v>
      </c>
      <c r="Q18" s="366"/>
      <c r="R18" s="366"/>
      <c r="S18" s="366"/>
      <c r="T18" s="372" t="str">
        <f aca="false">+IFERROR(IF(COUNT(Q18:S18),ROUND(SUM(Q18:S18),0),""),"")</f>
        <v/>
      </c>
      <c r="U18" s="372" t="n">
        <f aca="false">+IFERROR(IF(COUNT(K18,T18),ROUND(SUM(K18,T18),0),""),"")</f>
        <v>2801964</v>
      </c>
      <c r="V18" s="370" t="n">
        <f aca="false">+IFERROR(IF(COUNT(K18,T18),ROUND(SUM(T18,K18)/SUM('Shareholding Pattern'!$L$78,'Shareholding Pattern'!$U$78)*100,2),""),0)</f>
        <v>5</v>
      </c>
      <c r="W18" s="366"/>
      <c r="X18" s="379" t="str">
        <f aca="false">+IFERROR(IF(COUNT(W18),ROUND(SUM(W18)/SUM(K18)*100,2),""),0)</f>
        <v/>
      </c>
      <c r="Y18" s="366"/>
      <c r="Z18" s="379" t="str">
        <f aca="false">+IFERROR(IF(COUNT(Y18),ROUND(SUM(Y18)/SUM(K18)*100,2),""),0)</f>
        <v/>
      </c>
      <c r="AA18" s="366"/>
      <c r="AB18" s="379" t="str">
        <f aca="false">+IFERROR(IF(COUNT(AA18),ROUND(SUM(AA18)/SUM(K18)*100,2),""),0)</f>
        <v/>
      </c>
      <c r="AC18" s="366"/>
      <c r="AD18" s="379" t="str">
        <f aca="false">+IFERROR(IF(COUNT(AC18),ROUND(SUM(AC18)/SUM(K18)*100,2),""),0)</f>
        <v/>
      </c>
      <c r="AE18" s="372" t="str">
        <f aca="false">+IFERROR(IF(COUNT(Y18,AA18,AC18),ROUND(SUM(Y18,AA18,AC18),0),""),"")</f>
        <v/>
      </c>
      <c r="AF18" s="379" t="str">
        <f aca="false">+IFERROR(IF(COUNT(AE18),ROUND(SUM(AE18)/SUM(K18)*100,2),""),0)</f>
        <v/>
      </c>
      <c r="AG18" s="369" t="n">
        <v>2801964</v>
      </c>
      <c r="AH18" s="380"/>
      <c r="AI18" s="381" t="s">
        <v>495</v>
      </c>
      <c r="AJ18" s="362"/>
      <c r="AK18" s="362" t="n">
        <f aca="false">IF(SUM(K18)&gt;0,1,0)</f>
        <v>1</v>
      </c>
    </row>
    <row r="19" customFormat="false" ht="16.5" hidden="true" customHeight="true" outlineLevel="0" collapsed="false">
      <c r="E19" s="382"/>
      <c r="F19" s="383"/>
      <c r="G19" s="383"/>
      <c r="H19" s="383"/>
      <c r="I19" s="383"/>
      <c r="J19" s="383"/>
      <c r="K19" s="383"/>
      <c r="L19" s="383"/>
      <c r="M19" s="383"/>
      <c r="N19" s="383"/>
      <c r="O19" s="383"/>
      <c r="P19" s="383"/>
      <c r="Q19" s="383"/>
      <c r="R19" s="383"/>
      <c r="S19" s="383"/>
      <c r="T19" s="383"/>
      <c r="U19" s="383"/>
      <c r="V19" s="383"/>
      <c r="W19" s="383"/>
      <c r="X19" s="383"/>
      <c r="Y19" s="383"/>
      <c r="Z19" s="383"/>
      <c r="AA19" s="383"/>
      <c r="AB19" s="383"/>
      <c r="AC19" s="383"/>
      <c r="AD19" s="383"/>
      <c r="AE19" s="383"/>
      <c r="AF19" s="383"/>
      <c r="AG19" s="384"/>
    </row>
    <row r="20" customFormat="false" ht="19.5" hidden="false" customHeight="true" outlineLevel="0" collapsed="false">
      <c r="E20" s="385"/>
      <c r="F20" s="386" t="s">
        <v>509</v>
      </c>
      <c r="G20" s="386" t="s">
        <v>195</v>
      </c>
      <c r="H20" s="190" t="n">
        <f aca="false">+IFERROR(IF(COUNT(H14:H19),ROUND(SUM(H14:H19),0),""),"")</f>
        <v>24735374</v>
      </c>
      <c r="I20" s="190" t="str">
        <f aca="false">+IFERROR(IF(COUNT(I14:I19),ROUND(SUM(I14:I19),0),""),"")</f>
        <v/>
      </c>
      <c r="J20" s="190" t="str">
        <f aca="false">+IFERROR(IF(COUNT(J14:J19),ROUND(SUM(J14:J19),0),""),"")</f>
        <v/>
      </c>
      <c r="K20" s="190" t="n">
        <f aca="false">+IFERROR(IF(COUNT(K14:K19),ROUND(SUM(K14:K19),0),""),"")</f>
        <v>24735374</v>
      </c>
      <c r="L20" s="387" t="n">
        <f aca="false">+IFERROR(IF(COUNT(K20),ROUND(K20/'Shareholding Pattern'!$L$78*100,2),""),0)</f>
        <v>44.14</v>
      </c>
      <c r="M20" s="87" t="n">
        <f aca="false">+IFERROR(IF(COUNT(M14:M19),ROUND(SUM(M14:M19),0),""),"")</f>
        <v>24735374</v>
      </c>
      <c r="N20" s="87" t="str">
        <f aca="false">+IFERROR(IF(COUNT(N14:N19),ROUND(SUM(N14:N19),0),""),"")</f>
        <v/>
      </c>
      <c r="O20" s="87" t="n">
        <f aca="false">+IFERROR(IF(COUNT(O14:O19),ROUND(SUM(O14:O19),0),""),"")</f>
        <v>24735374</v>
      </c>
      <c r="P20" s="387" t="n">
        <f aca="false">+IFERROR(IF(COUNT(O20),ROUND(O20/('Shareholding Pattern'!$P$79)*100,2),""),0)</f>
        <v>44.14</v>
      </c>
      <c r="Q20" s="190" t="str">
        <f aca="false">+IFERROR(IF(COUNT(Q14:Q19),ROUND(SUM(Q14:Q19),0),""),"")</f>
        <v/>
      </c>
      <c r="R20" s="190" t="str">
        <f aca="false">+IFERROR(IF(COUNT(R14:R19),ROUND(SUM(R14:R19),0),""),"")</f>
        <v/>
      </c>
      <c r="S20" s="190" t="str">
        <f aca="false">+IFERROR(IF(COUNT(S14:S19),ROUND(SUM(S14:S19),0),""),"")</f>
        <v/>
      </c>
      <c r="T20" s="190" t="str">
        <f aca="false">+IFERROR(IF(COUNT(T14:T19),ROUND(SUM(T14:T19),0),""),"")</f>
        <v/>
      </c>
      <c r="U20" s="190" t="n">
        <f aca="false">+IFERROR(IF(COUNT(U14:U19),ROUND(SUM(U14:U19),0),""),"")</f>
        <v>24735374</v>
      </c>
      <c r="V20" s="387" t="n">
        <f aca="false">+IFERROR(IF(COUNT(K20,T20),ROUND(SUM(T20,K20)/SUM('Shareholding Pattern'!$L$78,'Shareholding Pattern'!$U$78)*100,2),""),0)</f>
        <v>44.14</v>
      </c>
      <c r="W20" s="190" t="str">
        <f aca="false">+IFERROR(IF(COUNT(W14:W19),ROUND(SUM(W14:W19),0),""),"")</f>
        <v/>
      </c>
      <c r="X20" s="387" t="str">
        <f aca="false">+IFERROR(IF(COUNT(W20),ROUND(SUM(W20)/SUM(K20)*100,2),""),0)</f>
        <v/>
      </c>
      <c r="Y20" s="190" t="str">
        <f aca="false">+IFERROR(IF(COUNT(Y14:Y19),ROUND(SUM(Y14:Y19),0),""),"")</f>
        <v/>
      </c>
      <c r="Z20" s="387" t="str">
        <f aca="false">+IFERROR(IF(COUNT(Y20),ROUND(SUM(Y20)/SUM(K20)*100,2),""),0)</f>
        <v/>
      </c>
      <c r="AA20" s="190" t="str">
        <f aca="false">+IFERROR(IF(COUNT(AA14:AA19),ROUND(SUM(AA14:AA19),0),""),"")</f>
        <v/>
      </c>
      <c r="AB20" s="387" t="str">
        <f aca="false">+IFERROR(IF(COUNT(AA20),ROUND(SUM(AA20)/SUM(K20)*100,2),""),0)</f>
        <v/>
      </c>
      <c r="AC20" s="190" t="str">
        <f aca="false">+IFERROR(IF(COUNT(AC14:AC19),ROUND(SUM(AC14:AC19),0),""),"")</f>
        <v/>
      </c>
      <c r="AD20" s="387" t="str">
        <f aca="false">+IFERROR(IF(COUNT(AC20),ROUND(SUM(AC20)/SUM(K20)*100,2),""),0)</f>
        <v/>
      </c>
      <c r="AE20" s="190" t="str">
        <f aca="false">+IFERROR(IF(COUNT(AE14:AE19),ROUND(SUM(AE14:AE19),0),""),"")</f>
        <v/>
      </c>
      <c r="AF20" s="387" t="str">
        <f aca="false">+IFERROR(IF(COUNT(AE20),ROUND(SUM(AE20)/SUM(K20)*100,2),""),0)</f>
        <v/>
      </c>
      <c r="AG20" s="190" t="n">
        <f aca="false">+IFERROR(IF(COUNT(AG14:AG19),ROUND(SUM(AG14:AG19),0),""),"")</f>
        <v>24735374</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G15:G18" type="textLength">
      <formula1>10</formula1>
      <formula2>0</formula2>
    </dataValidation>
    <dataValidation allowBlank="true" errorStyle="stop" operator="greaterThanOrEqual" showDropDown="false" showErrorMessage="true" showInputMessage="true" sqref="H13:J13 M13:N13 Q13:S13 H15:J18 M15:N18 Q15:S18" type="whole">
      <formula1>0</formula1>
      <formula2>0</formula2>
    </dataValidation>
    <dataValidation allowBlank="true" errorStyle="stop" operator="lessThanOrEqual" showDropDown="false" showErrorMessage="true" showInputMessage="true" sqref="AG13 AG15:AG18" type="whole">
      <formula1>K13</formula1>
      <formula2>0</formula2>
    </dataValidation>
    <dataValidation allowBlank="true" errorStyle="stop" operator="between" showDropDown="false" showErrorMessage="true" showInputMessage="true" sqref="AI13 AI15:AI18" type="list">
      <formula1>$AZ$2:$BA$2</formula1>
      <formula2>0</formula2>
    </dataValidation>
    <dataValidation allowBlank="true" errorStyle="stop" operator="lessThanOrEqual" showDropDown="false" showErrorMessage="true" showInputMessage="true" sqref="W13 W15:W18" type="whole">
      <formula1>K13</formula1>
      <formula2>0</formula2>
    </dataValidation>
    <dataValidation allowBlank="true" errorStyle="stop" operator="lessThanOrEqual" showDropDown="false" showErrorMessage="true" showInputMessage="true" sqref="Y13 Y15:Y18" type="whole">
      <formula1>K13</formula1>
      <formula2>0</formula2>
    </dataValidation>
    <dataValidation allowBlank="true" errorStyle="stop" operator="lessThanOrEqual" showDropDown="false" showErrorMessage="true" showInputMessage="true" sqref="AA13 AA15:AA18" type="whole">
      <formula1>K13</formula1>
      <formula2>0</formula2>
    </dataValidation>
    <dataValidation allowBlank="true" errorStyle="stop" operator="lessThanOrEqual" showDropDown="false" showErrorMessage="true" showInputMessage="true" sqref="AC13 AC15:AC18" type="whole">
      <formula1>K13</formula1>
      <formula2>0</formula2>
    </dataValidation>
  </dataValidations>
  <hyperlinks>
    <hyperlink ref="F20" location="'Shareholding Pattern'!F14" display="Click here to go back"/>
    <hyperlink ref="G20" location="'Shareholding Pattern'!F14"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1001" r:id="rId3" name="Button 1">
              <controlPr defaultSize="0" print="false" autoFill="0" autoPict="0" macro="Module2.opentextblock">
                <anchor moveWithCells="true" sizeWithCells="false">
                  <from>
                    <xdr:col>33</xdr:col>
                    <xdr:colOff>53280</xdr:colOff>
                    <xdr:row>14</xdr:row>
                    <xdr:rowOff>53280</xdr:rowOff>
                  </from>
                  <to>
                    <xdr:col>34</xdr:col>
                    <xdr:colOff>-408240</xdr:colOff>
                    <xdr:row>15</xdr:row>
                    <xdr:rowOff>-100800</xdr:rowOff>
                  </to>
                </anchor>
              </controlPr>
            </control>
          </mc:Choice>
        </mc:AlternateContent>
        <mc:AlternateContent xmlns:mc="http://schemas.openxmlformats.org/markup-compatibility/2006">
          <mc:Choice Requires="x14">
            <control shapeId="1002" r:id="rId4" name="Button 2">
              <controlPr defaultSize="0" print="false" autoFill="0" autoPict="0" macro="Module2.opentextblock">
                <anchor moveWithCells="true" sizeWithCells="false">
                  <from>
                    <xdr:col>33</xdr:col>
                    <xdr:colOff>53280</xdr:colOff>
                    <xdr:row>15</xdr:row>
                    <xdr:rowOff>53280</xdr:rowOff>
                  </from>
                  <to>
                    <xdr:col>34</xdr:col>
                    <xdr:colOff>-408240</xdr:colOff>
                    <xdr:row>16</xdr:row>
                    <xdr:rowOff>-100800</xdr:rowOff>
                  </to>
                </anchor>
              </controlPr>
            </control>
          </mc:Choice>
        </mc:AlternateContent>
        <mc:AlternateContent xmlns:mc="http://schemas.openxmlformats.org/markup-compatibility/2006">
          <mc:Choice Requires="x14">
            <control shapeId="1003" r:id="rId5" name="Button 3">
              <controlPr defaultSize="0" print="false" autoFill="0" autoPict="0" macro="Module2.opentextblock">
                <anchor moveWithCells="true" sizeWithCells="false">
                  <from>
                    <xdr:col>33</xdr:col>
                    <xdr:colOff>53280</xdr:colOff>
                    <xdr:row>16</xdr:row>
                    <xdr:rowOff>53280</xdr:rowOff>
                  </from>
                  <to>
                    <xdr:col>34</xdr:col>
                    <xdr:colOff>-408240</xdr:colOff>
                    <xdr:row>17</xdr:row>
                    <xdr:rowOff>-100800</xdr:rowOff>
                  </to>
                </anchor>
              </controlPr>
            </control>
          </mc:Choice>
        </mc:AlternateContent>
        <mc:AlternateContent xmlns:mc="http://schemas.openxmlformats.org/markup-compatibility/2006">
          <mc:Choice Requires="x14">
            <control shapeId="1004" r:id="rId6" name="Button 4">
              <controlPr defaultSize="0" print="false" autoFill="0" autoPict="0" macro="Module2.opentextblock">
                <anchor moveWithCells="true" sizeWithCells="false">
                  <from>
                    <xdr:col>33</xdr:col>
                    <xdr:colOff>53280</xdr:colOff>
                    <xdr:row>17</xdr:row>
                    <xdr:rowOff>53280</xdr:rowOff>
                  </from>
                  <to>
                    <xdr:col>34</xdr:col>
                    <xdr:colOff>-408240</xdr:colOff>
                    <xdr:row>18</xdr:row>
                    <xdr:rowOff>-100800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A15"/>
  <sheetViews>
    <sheetView showFormulas="false" showGridLines="false" showRowColHeaders="true" showZeros="true" rightToLeft="false" tabSelected="false" showOutlineSymbols="true" defaultGridColor="true" view="normal" topLeftCell="D7" colorId="64" zoomScale="90" zoomScaleNormal="90" zoomScalePageLayoutView="100" workbookViewId="0">
      <pane xSplit="2" ySplit="5" topLeftCell="H12" activePane="bottomRight" state="frozen"/>
      <selection pane="topLeft" activeCell="D7" activeCellId="0" sqref="D7"/>
      <selection pane="topRight" activeCell="H7" activeCellId="0" sqref="H7"/>
      <selection pane="bottomLeft" activeCell="D12" activeCellId="0" sqref="D12"/>
      <selection pane="bottomRight" activeCell="S15" activeCellId="0" sqref="S15"/>
    </sheetView>
  </sheetViews>
  <sheetFormatPr defaultColWidth="9.1484375" defaultRowHeight="15" customHeight="true" zeroHeight="false" outlineLevelRow="0" outlineLevelCol="0"/>
  <cols>
    <col collapsed="false" customWidth="true" hidden="true" outlineLevel="0" max="3" min="1" style="0" width="11.53"/>
    <col collapsed="false" customWidth="true" hidden="false" outlineLevel="0" max="4" min="4" style="0" width="2.29"/>
    <col collapsed="false" customWidth="true" hidden="false" outlineLevel="0" max="5" min="5" style="0" width="6.85"/>
    <col collapsed="false" customWidth="true" hidden="false" outlineLevel="0" max="6" min="6" style="0" width="14"/>
    <col collapsed="false" customWidth="true" hidden="false" outlineLevel="0" max="8" min="7" style="0" width="15.71"/>
    <col collapsed="false" customWidth="true" hidden="true" outlineLevel="0" max="9" min="9" style="0" width="13"/>
    <col collapsed="false" customWidth="true" hidden="false" outlineLevel="0" max="10" min="10" style="0" width="20.14"/>
    <col collapsed="false" customWidth="true" hidden="false" outlineLevel="0" max="11" min="11" style="0" width="18.14"/>
    <col collapsed="false" customWidth="true" hidden="false" outlineLevel="0" max="12" min="12" style="0" width="14"/>
    <col collapsed="false" customWidth="true" hidden="false" outlineLevel="0" max="14" min="13" style="0" width="15.71"/>
    <col collapsed="false" customWidth="true" hidden="false" outlineLevel="0" max="15" min="15" style="0" width="20.14"/>
    <col collapsed="false" customWidth="true" hidden="false" outlineLevel="0" max="16" min="16" style="0" width="18.14"/>
    <col collapsed="false" customWidth="true" hidden="false" outlineLevel="0" max="18" min="17" style="388" width="15.71"/>
    <col collapsed="false" customWidth="true" hidden="false" outlineLevel="0" max="19" min="19" style="388" width="20.71"/>
    <col collapsed="false" customWidth="true" hidden="false" outlineLevel="0" max="21" min="20" style="388" width="15.71"/>
    <col collapsed="false" customWidth="true" hidden="false" outlineLevel="0" max="22" min="22" style="0" width="31"/>
    <col collapsed="false" customWidth="true" hidden="true" outlineLevel="0" max="27" min="24" style="0" width="11.53"/>
    <col collapsed="false" customWidth="false" hidden="true" outlineLevel="0" max="16384" min="28" style="0" width="9.14"/>
  </cols>
  <sheetData>
    <row r="1" customFormat="false" ht="15" hidden="true" customHeight="false" outlineLevel="0" collapsed="false">
      <c r="I1" s="0" t="n">
        <v>1</v>
      </c>
      <c r="L1" s="0" t="s">
        <v>50</v>
      </c>
      <c r="M1" s="0" t="s">
        <v>54</v>
      </c>
      <c r="N1" s="0" t="s">
        <v>510</v>
      </c>
    </row>
    <row r="2" customFormat="false" ht="20.25" hidden="true" customHeight="true" outlineLevel="0" collapsed="false">
      <c r="F2" s="0" t="s">
        <v>511</v>
      </c>
      <c r="G2" s="0" t="s">
        <v>512</v>
      </c>
      <c r="H2" s="0" t="s">
        <v>513</v>
      </c>
      <c r="J2" s="0" t="s">
        <v>514</v>
      </c>
      <c r="K2" s="0" t="s">
        <v>515</v>
      </c>
      <c r="L2" s="0" t="s">
        <v>516</v>
      </c>
      <c r="M2" s="0" t="s">
        <v>517</v>
      </c>
      <c r="N2" s="0" t="s">
        <v>518</v>
      </c>
      <c r="O2" s="0" t="s">
        <v>519</v>
      </c>
      <c r="P2" s="0" t="s">
        <v>520</v>
      </c>
      <c r="Q2" s="388" t="s">
        <v>521</v>
      </c>
      <c r="R2" s="388" t="s">
        <v>522</v>
      </c>
      <c r="S2" s="388" t="s">
        <v>523</v>
      </c>
      <c r="T2" s="388" t="s">
        <v>524</v>
      </c>
      <c r="U2" s="388" t="s">
        <v>525</v>
      </c>
      <c r="V2" s="0" t="s">
        <v>526</v>
      </c>
    </row>
    <row r="3" customFormat="false" ht="15" hidden="true" customHeight="true" outlineLevel="0" collapsed="false">
      <c r="AA3" s="389" t="s">
        <v>527</v>
      </c>
    </row>
    <row r="4" customFormat="false" ht="15.75" hidden="true" customHeight="true" outlineLevel="0" collapsed="false">
      <c r="AA4" s="389" t="s">
        <v>528</v>
      </c>
    </row>
    <row r="5" customFormat="false" ht="13.5" hidden="true" customHeight="true" outlineLevel="0" collapsed="false">
      <c r="AA5" s="389" t="s">
        <v>529</v>
      </c>
    </row>
    <row r="6" customFormat="false" ht="17.25" hidden="true" customHeight="true" outlineLevel="0" collapsed="false">
      <c r="AA6" s="389" t="s">
        <v>530</v>
      </c>
    </row>
    <row r="7" customFormat="false" ht="15" hidden="false" customHeight="false" outlineLevel="0" collapsed="false">
      <c r="F7" s="390"/>
      <c r="G7" s="390"/>
      <c r="H7" s="390"/>
      <c r="I7" s="391"/>
      <c r="AA7" s="389" t="s">
        <v>531</v>
      </c>
    </row>
    <row r="8" customFormat="false" ht="15" hidden="false" customHeight="false" outlineLevel="0" collapsed="false">
      <c r="F8" s="390"/>
      <c r="G8" s="390"/>
      <c r="H8" s="390"/>
      <c r="I8" s="391"/>
      <c r="AA8" s="389" t="s">
        <v>532</v>
      </c>
    </row>
    <row r="9" customFormat="false" ht="34.5" hidden="false" customHeight="true" outlineLevel="0" collapsed="false">
      <c r="E9" s="82" t="s">
        <v>85</v>
      </c>
      <c r="F9" s="82" t="s">
        <v>533</v>
      </c>
      <c r="G9" s="82"/>
      <c r="H9" s="82"/>
      <c r="I9" s="82"/>
      <c r="J9" s="82"/>
      <c r="K9" s="82"/>
      <c r="L9" s="82" t="s">
        <v>534</v>
      </c>
      <c r="M9" s="82"/>
      <c r="N9" s="82"/>
      <c r="O9" s="82"/>
      <c r="P9" s="82"/>
      <c r="Q9" s="82" t="s">
        <v>535</v>
      </c>
      <c r="R9" s="82"/>
      <c r="S9" s="82"/>
      <c r="T9" s="82"/>
      <c r="U9" s="82"/>
      <c r="V9" s="82" t="s">
        <v>526</v>
      </c>
      <c r="AA9" s="389" t="s">
        <v>536</v>
      </c>
    </row>
    <row r="10" customFormat="false" ht="19.5" hidden="false" customHeight="true" outlineLevel="0" collapsed="false">
      <c r="E10" s="82"/>
      <c r="F10" s="82" t="s">
        <v>537</v>
      </c>
      <c r="G10" s="82" t="s">
        <v>538</v>
      </c>
      <c r="H10" s="392" t="s">
        <v>539</v>
      </c>
      <c r="I10" s="82"/>
      <c r="J10" s="82" t="s">
        <v>540</v>
      </c>
      <c r="K10" s="392" t="s">
        <v>541</v>
      </c>
      <c r="L10" s="82" t="s">
        <v>537</v>
      </c>
      <c r="M10" s="82" t="s">
        <v>538</v>
      </c>
      <c r="N10" s="392" t="s">
        <v>539</v>
      </c>
      <c r="O10" s="82" t="s">
        <v>540</v>
      </c>
      <c r="P10" s="392" t="s">
        <v>541</v>
      </c>
      <c r="Q10" s="82" t="s">
        <v>542</v>
      </c>
      <c r="R10" s="82"/>
      <c r="S10" s="82"/>
      <c r="T10" s="82"/>
      <c r="U10" s="82"/>
      <c r="V10" s="82"/>
      <c r="AA10" s="389" t="s">
        <v>543</v>
      </c>
    </row>
    <row r="11" customFormat="false" ht="47.25" hidden="false" customHeight="true" outlineLevel="0" collapsed="false">
      <c r="E11" s="82"/>
      <c r="F11" s="82"/>
      <c r="G11" s="82"/>
      <c r="H11" s="392"/>
      <c r="I11" s="82"/>
      <c r="J11" s="82"/>
      <c r="K11" s="392"/>
      <c r="L11" s="82"/>
      <c r="M11" s="82"/>
      <c r="N11" s="392"/>
      <c r="O11" s="82"/>
      <c r="P11" s="392"/>
      <c r="Q11" s="82" t="s">
        <v>521</v>
      </c>
      <c r="R11" s="82" t="s">
        <v>544</v>
      </c>
      <c r="S11" s="392" t="s">
        <v>523</v>
      </c>
      <c r="T11" s="82" t="s">
        <v>524</v>
      </c>
      <c r="U11" s="82" t="s">
        <v>525</v>
      </c>
      <c r="V11" s="82"/>
      <c r="AA11" s="389" t="s">
        <v>545</v>
      </c>
    </row>
    <row r="12" customFormat="false" ht="19.5" hidden="false" customHeight="true" outlineLevel="0" collapsed="false">
      <c r="E12" s="393"/>
      <c r="F12" s="394" t="s">
        <v>546</v>
      </c>
      <c r="G12" s="394"/>
      <c r="H12" s="395"/>
      <c r="I12" s="395"/>
      <c r="J12" s="395"/>
      <c r="K12" s="395"/>
      <c r="L12" s="395"/>
      <c r="M12" s="395"/>
      <c r="N12" s="395"/>
      <c r="O12" s="395"/>
      <c r="P12" s="395"/>
      <c r="Q12" s="396"/>
      <c r="R12" s="396"/>
      <c r="S12" s="396"/>
      <c r="T12" s="396"/>
      <c r="U12" s="396"/>
      <c r="V12" s="397"/>
    </row>
    <row r="13" customFormat="false" ht="21" hidden="true" customHeight="true" outlineLevel="0" collapsed="false">
      <c r="E13" s="92"/>
      <c r="F13" s="363"/>
      <c r="G13" s="363"/>
      <c r="H13" s="363"/>
      <c r="I13" s="398"/>
      <c r="J13" s="399"/>
      <c r="K13" s="363"/>
      <c r="L13" s="363"/>
      <c r="M13" s="363"/>
      <c r="N13" s="363"/>
      <c r="O13" s="399"/>
      <c r="P13" s="363"/>
      <c r="Q13" s="400"/>
      <c r="R13" s="400"/>
      <c r="S13" s="400"/>
      <c r="T13" s="401"/>
      <c r="U13" s="401"/>
      <c r="V13" s="402"/>
    </row>
    <row r="14" customFormat="false" ht="24.75" hidden="false" customHeight="true" outlineLevel="0" collapsed="false">
      <c r="E14" s="229"/>
      <c r="F14" s="403"/>
      <c r="G14" s="403"/>
      <c r="H14" s="403"/>
      <c r="I14" s="403"/>
      <c r="J14" s="375"/>
      <c r="K14" s="375"/>
      <c r="L14" s="375"/>
      <c r="M14" s="375"/>
      <c r="N14" s="375"/>
      <c r="O14" s="375"/>
      <c r="P14" s="375"/>
      <c r="Q14" s="404"/>
      <c r="R14" s="404"/>
      <c r="S14" s="404"/>
      <c r="T14" s="404"/>
      <c r="U14" s="404"/>
      <c r="V14" s="376"/>
    </row>
    <row r="15" customFormat="false" ht="24.75" hidden="false" customHeight="true" outlineLevel="0" collapsed="false">
      <c r="E15" s="92" t="n">
        <v>1</v>
      </c>
      <c r="F15" s="377" t="s">
        <v>547</v>
      </c>
      <c r="G15" s="377" t="s">
        <v>502</v>
      </c>
      <c r="H15" s="363"/>
      <c r="I15" s="398"/>
      <c r="J15" s="405" t="s">
        <v>527</v>
      </c>
      <c r="K15" s="406"/>
      <c r="L15" s="377" t="s">
        <v>548</v>
      </c>
      <c r="M15" s="377" t="s">
        <v>549</v>
      </c>
      <c r="N15" s="363"/>
      <c r="O15" s="405" t="s">
        <v>527</v>
      </c>
      <c r="P15" s="406"/>
      <c r="Q15" s="407" t="n">
        <v>51.86</v>
      </c>
      <c r="R15" s="407" t="n">
        <v>0</v>
      </c>
      <c r="S15" s="407" t="n">
        <v>0</v>
      </c>
      <c r="T15" s="408" t="s">
        <v>54</v>
      </c>
      <c r="U15" s="408" t="s">
        <v>54</v>
      </c>
      <c r="V15" s="409" t="s">
        <v>550</v>
      </c>
    </row>
  </sheetData>
  <sheetProtection sheet="true" password="f884" objects="true" scenarios="true"/>
  <mergeCells count="19">
    <mergeCell ref="F7:H8"/>
    <mergeCell ref="E9:E11"/>
    <mergeCell ref="F9:K9"/>
    <mergeCell ref="L9:P9"/>
    <mergeCell ref="Q9:U9"/>
    <mergeCell ref="V9:V11"/>
    <mergeCell ref="F10:F11"/>
    <mergeCell ref="G10:G11"/>
    <mergeCell ref="H10:H11"/>
    <mergeCell ref="J10:J11"/>
    <mergeCell ref="K10:K11"/>
    <mergeCell ref="L10:L11"/>
    <mergeCell ref="M10:M11"/>
    <mergeCell ref="N10:N11"/>
    <mergeCell ref="O10:O11"/>
    <mergeCell ref="P10:P11"/>
    <mergeCell ref="Q10:U10"/>
    <mergeCell ref="F12:G12"/>
    <mergeCell ref="F14:H14"/>
  </mergeCells>
  <dataValidations count="3">
    <dataValidation allowBlank="true" errorStyle="stop" operator="between" showDropDown="false" showErrorMessage="true" showInputMessage="true" sqref="T13:U13 T15:U15" type="list">
      <formula1>$L$1:$M$1</formula1>
      <formula2>0</formula2>
    </dataValidation>
    <dataValidation allowBlank="true" errorStyle="stop" operator="between" prompt="Enter the value without percentage (%) symbol (.e.g. to enter 10.00%, enter it as 10.00)" showDropDown="false" showErrorMessage="true" showInputMessage="true" sqref="Q13:S13 Q15:S15" type="decimal">
      <formula1>0</formula1>
      <formula2>100</formula2>
    </dataValidation>
    <dataValidation allowBlank="true" errorStyle="stop" operator="between" showDropDown="false" showErrorMessage="true" showInputMessage="true" sqref="J13 O13 J15 O15" type="list">
      <formula1>$AA$3:$AA$11</formula1>
      <formula2>0</formula2>
    </dataValidation>
  </dataValidation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9.1484375" defaultRowHeight="15" customHeight="true" zeroHeight="false" outlineLevelRow="0" outlineLevelCol="0"/>
  <cols>
    <col collapsed="false" customWidth="true" hidden="true" outlineLevel="0" max="3" min="1" style="0" width="5.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3.71"/>
    <col collapsed="false" customWidth="false" hidden="true" outlineLevel="0" max="16384" min="37" style="0" width="9.14"/>
  </cols>
  <sheetData>
    <row r="1" customFormat="false" ht="15" hidden="true" customHeight="false" outlineLevel="0" collapsed="false">
      <c r="I1" s="0" t="n">
        <v>0</v>
      </c>
      <c r="AL1" s="0" t="n">
        <f aca="false">SUM(AK1:AK65531)</f>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2" t="s">
        <v>182</v>
      </c>
      <c r="W9" s="82" t="s">
        <v>183</v>
      </c>
      <c r="X9" s="82"/>
      <c r="Y9" s="82" t="s">
        <v>184</v>
      </c>
      <c r="Z9" s="82"/>
      <c r="AA9" s="82" t="s">
        <v>185</v>
      </c>
      <c r="AB9" s="82"/>
      <c r="AC9" s="82" t="s">
        <v>186</v>
      </c>
      <c r="AD9" s="82"/>
      <c r="AE9" s="82" t="s">
        <v>216</v>
      </c>
      <c r="AF9" s="82"/>
      <c r="AG9" s="82" t="s">
        <v>188</v>
      </c>
      <c r="AH9" s="82" t="s">
        <v>492</v>
      </c>
      <c r="AI9" s="82" t="s">
        <v>493</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2"/>
      <c r="W10" s="82"/>
      <c r="X10" s="82"/>
      <c r="Y10" s="82"/>
      <c r="Z10" s="82"/>
      <c r="AA10" s="82"/>
      <c r="AB10" s="82"/>
      <c r="AC10" s="82"/>
      <c r="AD10" s="82"/>
      <c r="AE10" s="82"/>
      <c r="AF10" s="82"/>
      <c r="AG10" s="82"/>
      <c r="AH10" s="82"/>
      <c r="AI10" s="82"/>
    </row>
    <row r="11" customFormat="false" ht="78.75" hidden="false" customHeight="true" outlineLevel="0" collapsed="false">
      <c r="E11" s="82"/>
      <c r="F11" s="82"/>
      <c r="G11" s="82"/>
      <c r="H11" s="82"/>
      <c r="I11" s="82"/>
      <c r="J11" s="82"/>
      <c r="K11" s="82"/>
      <c r="L11" s="82"/>
      <c r="M11" s="82" t="s">
        <v>193</v>
      </c>
      <c r="N11" s="82" t="s">
        <v>194</v>
      </c>
      <c r="O11" s="82" t="s">
        <v>195</v>
      </c>
      <c r="P11" s="82"/>
      <c r="Q11" s="80"/>
      <c r="R11" s="80"/>
      <c r="S11" s="80"/>
      <c r="T11" s="80"/>
      <c r="U11" s="80"/>
      <c r="V11" s="82"/>
      <c r="W11" s="82" t="s">
        <v>196</v>
      </c>
      <c r="X11" s="82" t="s">
        <v>197</v>
      </c>
      <c r="Y11" s="80" t="s">
        <v>196</v>
      </c>
      <c r="Z11" s="83" t="s">
        <v>197</v>
      </c>
      <c r="AA11" s="80" t="s">
        <v>196</v>
      </c>
      <c r="AB11" s="83" t="s">
        <v>197</v>
      </c>
      <c r="AC11" s="80" t="s">
        <v>196</v>
      </c>
      <c r="AD11" s="83" t="s">
        <v>197</v>
      </c>
      <c r="AE11" s="80" t="s">
        <v>196</v>
      </c>
      <c r="AF11" s="83" t="s">
        <v>197</v>
      </c>
      <c r="AG11" s="82"/>
      <c r="AH11" s="82"/>
      <c r="AI11" s="82"/>
    </row>
    <row r="12" s="410" customFormat="true" ht="19.5" hidden="false" customHeight="true" outlineLevel="0" collapsed="false">
      <c r="E12" s="129" t="s">
        <v>551</v>
      </c>
      <c r="F12" s="306" t="s">
        <v>231</v>
      </c>
      <c r="G12" s="411"/>
      <c r="H12" s="412"/>
      <c r="I12" s="412"/>
      <c r="J12" s="412"/>
      <c r="K12" s="412"/>
      <c r="L12" s="412"/>
      <c r="M12" s="412"/>
      <c r="N12" s="412"/>
      <c r="O12" s="412"/>
      <c r="P12" s="412"/>
      <c r="Q12" s="412"/>
      <c r="R12" s="412"/>
      <c r="S12" s="412"/>
      <c r="T12" s="412"/>
      <c r="U12" s="412"/>
      <c r="V12" s="412"/>
      <c r="W12" s="412"/>
      <c r="X12" s="412"/>
      <c r="Y12" s="412"/>
      <c r="Z12" s="412"/>
      <c r="AA12" s="412"/>
      <c r="AB12" s="412"/>
      <c r="AC12" s="412"/>
      <c r="AD12" s="412"/>
      <c r="AE12" s="412"/>
      <c r="AF12" s="412"/>
      <c r="AG12" s="412"/>
      <c r="AH12" s="412"/>
      <c r="AI12" s="413"/>
    </row>
    <row r="13" s="362" customFormat="true" ht="18" hidden="true" customHeight="true" outlineLevel="0" collapsed="false">
      <c r="E13" s="84"/>
      <c r="F13" s="41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str">
        <f aca="false">IF(COUNT(K13:$K$15000)=0,"",SUM(AK1:AK65532))</f>
        <v/>
      </c>
    </row>
    <row r="14" s="410" customFormat="true" ht="25.5" hidden="false" customHeight="true" outlineLevel="0" collapsed="false">
      <c r="E14" s="415"/>
      <c r="F14" s="416"/>
      <c r="G14" s="416"/>
      <c r="H14" s="416"/>
      <c r="I14" s="416"/>
      <c r="J14" s="416"/>
      <c r="K14" s="416"/>
      <c r="L14" s="416"/>
      <c r="M14" s="416"/>
      <c r="N14" s="416"/>
      <c r="O14" s="416"/>
      <c r="P14" s="416"/>
      <c r="Q14" s="416"/>
      <c r="R14" s="416"/>
      <c r="S14" s="416"/>
      <c r="T14" s="416"/>
      <c r="U14" s="416"/>
      <c r="V14" s="416"/>
      <c r="W14" s="416"/>
      <c r="X14" s="416"/>
      <c r="Y14" s="416"/>
      <c r="Z14" s="416"/>
      <c r="AA14" s="416"/>
      <c r="AB14" s="416"/>
      <c r="AC14" s="416"/>
      <c r="AD14" s="416"/>
      <c r="AE14" s="416"/>
      <c r="AF14" s="416"/>
      <c r="AG14" s="416"/>
      <c r="AH14" s="416"/>
      <c r="AI14" s="417"/>
    </row>
    <row r="15" customFormat="false" ht="24.75" hidden="true" customHeight="true" outlineLevel="0" collapsed="false">
      <c r="E15" s="418"/>
      <c r="F15" s="390"/>
      <c r="G15" s="390"/>
      <c r="H15" s="390"/>
      <c r="I15" s="419"/>
      <c r="J15" s="419"/>
      <c r="K15" s="419"/>
      <c r="L15" s="390"/>
      <c r="M15" s="390"/>
      <c r="N15" s="390"/>
      <c r="O15" s="390"/>
      <c r="P15" s="390"/>
      <c r="Q15" s="390"/>
      <c r="R15" s="390"/>
      <c r="S15" s="390"/>
      <c r="T15" s="390"/>
      <c r="U15" s="390"/>
      <c r="V15" s="390"/>
      <c r="W15" s="390"/>
      <c r="X15" s="390"/>
      <c r="Y15" s="390"/>
      <c r="Z15" s="390"/>
      <c r="AA15" s="390"/>
      <c r="AB15" s="390"/>
      <c r="AC15" s="390"/>
      <c r="AD15" s="390"/>
      <c r="AE15" s="390"/>
      <c r="AF15" s="390"/>
      <c r="AG15" s="376"/>
    </row>
    <row r="16" customFormat="false" ht="19.5" hidden="false" customHeight="true" outlineLevel="0" collapsed="false">
      <c r="E16" s="420"/>
      <c r="F16" s="386" t="s">
        <v>509</v>
      </c>
      <c r="G16" s="386" t="s">
        <v>195</v>
      </c>
      <c r="H16" s="190" t="str">
        <f aca="false">+IFERROR(IF(COUNT(H14:H15),ROUND(SUM(H14:H15),0),""),"")</f>
        <v/>
      </c>
      <c r="I16" s="190" t="str">
        <f aca="false">+IFERROR(IF(COUNT(I14:I15),ROUND(SUM(I14:I15),0),""),"")</f>
        <v/>
      </c>
      <c r="J16" s="190" t="str">
        <f aca="false">+IFERROR(IF(COUNT(J14:J15),ROUND(SUM(J14:J15),0),""),"")</f>
        <v/>
      </c>
      <c r="K16" s="421" t="str">
        <f aca="false">+IFERROR(IF(COUNT(H16:J16),ROUND(SUM(H16:J16),0),""),"")</f>
        <v/>
      </c>
      <c r="L16" s="387" t="str">
        <f aca="false">+IFERROR(IF(COUNT(K16),ROUND(K16/'Shareholding Pattern'!$L$78*100,2),""),0)</f>
        <v/>
      </c>
      <c r="M16" s="87" t="str">
        <f aca="false">+IFERROR(IF(COUNT(M14:M15),ROUND(SUM(M14:M15),0),""),"")</f>
        <v/>
      </c>
      <c r="N16" s="87" t="str">
        <f aca="false">+IFERROR(IF(COUNT(N14:N15),ROUND(SUM(N14:N15),0),""),"")</f>
        <v/>
      </c>
      <c r="O16" s="343" t="str">
        <f aca="false">+IFERROR(IF(COUNT(M16:N16),ROUND(SUM(M16,N16),2),""),"")</f>
        <v/>
      </c>
      <c r="P16" s="387" t="str">
        <f aca="false">+IFERROR(IF(COUNT(O16),ROUND(O16/('Shareholding Pattern'!$P$79)*100,2),""),0)</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190" t="str">
        <f aca="false">+IFERROR(IF(COUNT(AG14:AG15),ROUND(SUM(AG14:AG15),0),""),"")</f>
        <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9">
    <dataValidation allowBlank="true" errorStyle="stop" operator="lessThanOrEqual" showDropDown="false" showErrorMessage="true" showInputMessage="true" sqref="AG13" type="whole">
      <formula1>K13</formula1>
      <formula2>0</formula2>
    </dataValidation>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L13" type="decimal">
      <formula1>1</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15" display="Click here to go back"/>
    <hyperlink ref="G16" location="'Shareholding Pattern'!F15"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1.859375" defaultRowHeight="15" customHeight="true" zeroHeight="false" outlineLevelRow="0" outlineLevelCol="0"/>
  <cols>
    <col collapsed="false" customWidth="true" hidden="true" outlineLevel="0" max="1" min="1" style="0" width="2.29"/>
    <col collapsed="false" customWidth="true" hidden="true" outlineLevel="0" max="2" min="2" style="0" width="1.57"/>
    <col collapsed="false" customWidth="true" hidden="true" outlineLevel="0" max="3" min="3" style="0" width="1.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3.71"/>
    <col collapsed="false" customWidth="true" hidden="true" outlineLevel="0" max="38" min="37" style="0" width="5.71"/>
    <col collapsed="false" customWidth="false" hidden="true" outlineLevel="0" max="16384" min="39" style="0" width="1.85"/>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false" outlineLevel="0" collapsed="false">
      <c r="AZ7" s="0" t="s">
        <v>552</v>
      </c>
    </row>
    <row r="8" customFormat="false" ht="15" hidden="false" customHeight="false" outlineLevel="0" collapsed="false">
      <c r="AZ8" s="0" t="s">
        <v>553</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2" t="s">
        <v>554</v>
      </c>
      <c r="W9" s="82" t="s">
        <v>183</v>
      </c>
      <c r="X9" s="82"/>
      <c r="Y9" s="82" t="s">
        <v>184</v>
      </c>
      <c r="Z9" s="82"/>
      <c r="AA9" s="82" t="s">
        <v>185</v>
      </c>
      <c r="AB9" s="82"/>
      <c r="AC9" s="82" t="s">
        <v>186</v>
      </c>
      <c r="AD9" s="82"/>
      <c r="AE9" s="82" t="s">
        <v>216</v>
      </c>
      <c r="AF9" s="82"/>
      <c r="AG9" s="82" t="s">
        <v>188</v>
      </c>
      <c r="AH9" s="82" t="s">
        <v>492</v>
      </c>
      <c r="AI9" s="82" t="s">
        <v>493</v>
      </c>
      <c r="AZ9" s="0" t="s">
        <v>555</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2"/>
      <c r="W10" s="82"/>
      <c r="X10" s="82"/>
      <c r="Y10" s="82"/>
      <c r="Z10" s="82"/>
      <c r="AA10" s="82"/>
      <c r="AB10" s="82"/>
      <c r="AC10" s="82"/>
      <c r="AD10" s="82"/>
      <c r="AE10" s="82"/>
      <c r="AF10" s="82"/>
      <c r="AG10" s="82"/>
      <c r="AH10" s="82"/>
      <c r="AI10" s="82"/>
      <c r="AZ10" s="0" t="s">
        <v>556</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2"/>
      <c r="W11" s="83" t="s">
        <v>196</v>
      </c>
      <c r="X11" s="83" t="s">
        <v>197</v>
      </c>
      <c r="Y11" s="80" t="s">
        <v>196</v>
      </c>
      <c r="Z11" s="83" t="s">
        <v>197</v>
      </c>
      <c r="AA11" s="80" t="s">
        <v>196</v>
      </c>
      <c r="AB11" s="83" t="s">
        <v>197</v>
      </c>
      <c r="AC11" s="80" t="s">
        <v>196</v>
      </c>
      <c r="AD11" s="83" t="s">
        <v>197</v>
      </c>
      <c r="AE11" s="80" t="s">
        <v>196</v>
      </c>
      <c r="AF11" s="83" t="s">
        <v>197</v>
      </c>
      <c r="AG11" s="82"/>
      <c r="AH11" s="82"/>
      <c r="AI11" s="82"/>
      <c r="AZ11" s="0" t="s">
        <v>557</v>
      </c>
    </row>
    <row r="12" customFormat="false" ht="24.75" hidden="false" customHeight="true" outlineLevel="0" collapsed="false">
      <c r="E12" s="129" t="s">
        <v>558</v>
      </c>
      <c r="F12" s="422" t="s">
        <v>237</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c r="AZ12" s="0" t="s">
        <v>559</v>
      </c>
    </row>
    <row r="13" s="362" customFormat="true" ht="21.75" hidden="true" customHeight="true" outlineLevel="0" collapsed="false">
      <c r="E13" s="84"/>
      <c r="F13" s="36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80"/>
      <c r="AI13" s="423"/>
      <c r="AK13" s="362" t="n">
        <f aca="false">IF(SUM(K13)&gt;0,1,0)</f>
        <v>0</v>
      </c>
      <c r="AL13" s="362" t="str">
        <f aca="false">IF(COUNT(K13:$K$14999)=0,"",SUM(AK1:AK65531))</f>
        <v/>
      </c>
      <c r="AZ13" s="362" t="s">
        <v>560</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c r="AZ14" s="0" t="s">
        <v>561</v>
      </c>
    </row>
    <row r="15" customFormat="false" ht="15" hidden="true" customHeight="true" outlineLevel="0" collapsed="false">
      <c r="E15" s="382"/>
      <c r="F15" s="403"/>
      <c r="G15" s="403"/>
      <c r="H15" s="403"/>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376"/>
    </row>
    <row r="16" customFormat="false" ht="19.5" hidden="false" customHeight="true" outlineLevel="0" collapsed="false">
      <c r="E16" s="420"/>
      <c r="F16" s="386" t="s">
        <v>509</v>
      </c>
      <c r="G16" s="386"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Pattern'!$L$78*100,2),""),0)</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Pattern'!$P$79)*100,2),""),0)</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190" t="str">
        <f aca="false">+IFERROR(IF(COUNT(AG14:AG15),ROUND(SUM(AG14:AG15),0),""),"")</f>
        <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AG13" type="whole">
      <formula1>K13</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16" display="Click here to go back"/>
    <hyperlink ref="G16" location="'Shareholding Pattern'!F16"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BI17"/>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O12" activePane="bottomRight" state="frozen"/>
      <selection pane="topLeft" activeCell="A7" activeCellId="0" sqref="A7"/>
      <selection pane="topRight" activeCell="O7" activeCellId="0" sqref="O7"/>
      <selection pane="bottomLeft" activeCell="A12" activeCellId="0" sqref="A12"/>
      <selection pane="bottomRight" activeCell="E17" activeCellId="0" sqref="E17"/>
    </sheetView>
  </sheetViews>
  <sheetFormatPr defaultColWidth="1.00390625" defaultRowHeight="15" customHeight="true" zeroHeight="false" outlineLevelRow="0" outlineLevelCol="0"/>
  <cols>
    <col collapsed="false" customWidth="true" hidden="true" outlineLevel="0" max="1" min="1" style="0" width="2.29"/>
    <col collapsed="false" customWidth="true" hidden="true" outlineLevel="0" max="2" min="2" style="0" width="2.15"/>
    <col collapsed="false" customWidth="true" hidden="false" outlineLevel="0" max="3" min="3" style="0" width="2"/>
    <col collapsed="false" customWidth="true" hidden="false" outlineLevel="0" max="4" min="4" style="0" width="8.71"/>
    <col collapsed="false" customWidth="true" hidden="false" outlineLevel="0" max="5" min="5" style="0" width="33.29"/>
    <col collapsed="false" customWidth="true" hidden="true" outlineLevel="0" max="6" min="6" style="0" width="35.71"/>
    <col collapsed="false" customWidth="true" hidden="false" outlineLevel="0" max="7" min="7" style="0" width="38"/>
    <col collapsed="false" customWidth="true" hidden="false" outlineLevel="0" max="8" min="8" style="0" width="13.71"/>
    <col collapsed="false" customWidth="true" hidden="false" outlineLevel="0" max="10" min="9" style="0" width="20.71"/>
    <col collapsed="false" customWidth="true" hidden="true" outlineLevel="0" max="12" min="11" style="0" width="20.71"/>
    <col collapsed="false" customWidth="true" hidden="false" outlineLevel="0" max="15" min="13" style="0" width="20.71"/>
    <col collapsed="false" customWidth="true" hidden="true" outlineLevel="0" max="16" min="16" style="0" width="20.71"/>
    <col collapsed="false" customWidth="true" hidden="false" outlineLevel="0" max="18" min="17" style="0" width="20.71"/>
    <col collapsed="false" customWidth="true" hidden="true" outlineLevel="0" max="22" min="19" style="0" width="20.71"/>
    <col collapsed="false" customWidth="true" hidden="false" outlineLevel="0" max="23" min="23" style="0" width="20.71"/>
    <col collapsed="false" customWidth="true" hidden="false" outlineLevel="0" max="24" min="24" style="0" width="25.71"/>
    <col collapsed="false" customWidth="true" hidden="true" outlineLevel="0" max="34" min="25" style="0" width="20.71"/>
    <col collapsed="false" customWidth="true" hidden="false" outlineLevel="0" max="36" min="35" style="0" width="20.71"/>
    <col collapsed="false" customWidth="true" hidden="false" outlineLevel="0" max="37" min="37" style="424" width="20.71"/>
    <col collapsed="false" customWidth="true" hidden="false" outlineLevel="0" max="38" min="38" style="424" width="3.71"/>
    <col collapsed="false" customWidth="true" hidden="true" outlineLevel="0" max="41" min="39" style="0" width="5.71"/>
    <col collapsed="false" customWidth="false" hidden="true" outlineLevel="0" max="16384" min="42" style="0" width="1"/>
  </cols>
  <sheetData>
    <row r="1" customFormat="false" ht="15" hidden="true" customHeight="false" outlineLevel="0" collapsed="false">
      <c r="I1" s="0" t="n">
        <v>1</v>
      </c>
      <c r="AZ1" s="0" t="s">
        <v>562</v>
      </c>
    </row>
    <row r="2" customFormat="false" ht="15" hidden="true" customHeight="false" outlineLevel="0" collapsed="false">
      <c r="E2" s="0" t="s">
        <v>563</v>
      </c>
      <c r="F2" s="0" t="s">
        <v>564</v>
      </c>
      <c r="G2" s="0" t="s">
        <v>490</v>
      </c>
      <c r="H2" s="0" t="s">
        <v>491</v>
      </c>
      <c r="I2" s="0" t="s">
        <v>136</v>
      </c>
      <c r="J2" s="0" t="s">
        <v>137</v>
      </c>
      <c r="K2" s="0" t="s">
        <v>138</v>
      </c>
      <c r="L2" s="0" t="s">
        <v>139</v>
      </c>
      <c r="M2" s="0" t="s">
        <v>140</v>
      </c>
      <c r="N2" s="0" t="s">
        <v>141</v>
      </c>
      <c r="O2" s="0" t="s">
        <v>142</v>
      </c>
      <c r="P2" s="0" t="s">
        <v>143</v>
      </c>
      <c r="Q2" s="0" t="s">
        <v>144</v>
      </c>
      <c r="R2" s="0" t="s">
        <v>145</v>
      </c>
      <c r="S2" s="0" t="s">
        <v>146</v>
      </c>
      <c r="T2" s="0" t="s">
        <v>210</v>
      </c>
      <c r="U2" s="0" t="s">
        <v>211</v>
      </c>
      <c r="V2" s="0" t="s">
        <v>149</v>
      </c>
      <c r="W2" s="0" t="s">
        <v>150</v>
      </c>
      <c r="X2" s="0" t="s">
        <v>151</v>
      </c>
      <c r="Y2" s="0" t="s">
        <v>152</v>
      </c>
      <c r="Z2" s="0" t="s">
        <v>153</v>
      </c>
      <c r="AA2" s="0" t="s">
        <v>154</v>
      </c>
      <c r="AB2" s="0" t="s">
        <v>155</v>
      </c>
      <c r="AC2" s="0" t="s">
        <v>156</v>
      </c>
      <c r="AD2" s="0" t="s">
        <v>157</v>
      </c>
      <c r="AE2" s="0" t="s">
        <v>158</v>
      </c>
      <c r="AF2" s="0" t="s">
        <v>159</v>
      </c>
      <c r="AG2" s="0" t="s">
        <v>160</v>
      </c>
      <c r="AH2" s="0" t="s">
        <v>161</v>
      </c>
      <c r="AI2" s="0" t="s">
        <v>162</v>
      </c>
      <c r="AJ2" s="0" t="s">
        <v>492</v>
      </c>
      <c r="AK2" s="424" t="s">
        <v>493</v>
      </c>
      <c r="AZ2" s="0" t="s">
        <v>452</v>
      </c>
      <c r="BH2" s="0" t="s">
        <v>494</v>
      </c>
      <c r="BI2" s="0" t="s">
        <v>495</v>
      </c>
    </row>
    <row r="3" customFormat="false" ht="15" hidden="true" customHeight="false" outlineLevel="0" collapsed="false">
      <c r="AZ3" s="0" t="s">
        <v>565</v>
      </c>
    </row>
    <row r="4" customFormat="false" ht="15" hidden="true" customHeight="false" outlineLevel="0" collapsed="false">
      <c r="AZ4" s="0" t="s">
        <v>552</v>
      </c>
    </row>
    <row r="5" customFormat="false" ht="15" hidden="true" customHeight="false" outlineLevel="0" collapsed="false">
      <c r="AZ5" s="0" t="s">
        <v>566</v>
      </c>
    </row>
    <row r="6" customFormat="false" ht="15" hidden="true" customHeight="false" outlineLevel="0" collapsed="false">
      <c r="AZ6" s="0" t="s">
        <v>567</v>
      </c>
    </row>
    <row r="7" customFormat="false" ht="15" hidden="false" customHeight="true" outlineLevel="0" collapsed="false"/>
    <row r="8" customFormat="false" ht="15" hidden="false" customHeight="true" outlineLevel="0" collapsed="false"/>
    <row r="9" customFormat="false" ht="29.25" hidden="false" customHeight="true" outlineLevel="0" collapsed="false">
      <c r="D9" s="82" t="s">
        <v>85</v>
      </c>
      <c r="E9" s="82" t="s">
        <v>568</v>
      </c>
      <c r="F9" s="82"/>
      <c r="G9" s="82" t="s">
        <v>496</v>
      </c>
      <c r="H9" s="82" t="s">
        <v>497</v>
      </c>
      <c r="I9" s="82" t="s">
        <v>569</v>
      </c>
      <c r="J9" s="82" t="s">
        <v>171</v>
      </c>
      <c r="K9" s="82" t="s">
        <v>172</v>
      </c>
      <c r="L9" s="82" t="s">
        <v>173</v>
      </c>
      <c r="M9" s="82" t="s">
        <v>174</v>
      </c>
      <c r="N9" s="82" t="s">
        <v>175</v>
      </c>
      <c r="O9" s="82" t="s">
        <v>213</v>
      </c>
      <c r="P9" s="82"/>
      <c r="Q9" s="82"/>
      <c r="R9" s="82"/>
      <c r="S9" s="80" t="s">
        <v>177</v>
      </c>
      <c r="T9" s="80" t="s">
        <v>214</v>
      </c>
      <c r="U9" s="80" t="s">
        <v>215</v>
      </c>
      <c r="V9" s="80" t="s">
        <v>180</v>
      </c>
      <c r="W9" s="80" t="s">
        <v>498</v>
      </c>
      <c r="X9" s="83" t="s">
        <v>182</v>
      </c>
      <c r="Y9" s="82" t="s">
        <v>183</v>
      </c>
      <c r="Z9" s="82"/>
      <c r="AA9" s="82" t="s">
        <v>184</v>
      </c>
      <c r="AB9" s="82"/>
      <c r="AC9" s="82" t="s">
        <v>185</v>
      </c>
      <c r="AD9" s="82"/>
      <c r="AE9" s="82" t="s">
        <v>186</v>
      </c>
      <c r="AF9" s="82"/>
      <c r="AG9" s="82" t="s">
        <v>216</v>
      </c>
      <c r="AH9" s="82"/>
      <c r="AI9" s="82" t="s">
        <v>188</v>
      </c>
      <c r="AJ9" s="82" t="s">
        <v>492</v>
      </c>
      <c r="AK9" s="82" t="s">
        <v>493</v>
      </c>
      <c r="BD9" s="0" t="s">
        <v>568</v>
      </c>
    </row>
    <row r="10" customFormat="false" ht="31.5" hidden="false" customHeight="true" outlineLevel="0" collapsed="false">
      <c r="D10" s="82"/>
      <c r="E10" s="82"/>
      <c r="F10" s="82"/>
      <c r="G10" s="82"/>
      <c r="H10" s="82"/>
      <c r="I10" s="82"/>
      <c r="J10" s="82"/>
      <c r="K10" s="82"/>
      <c r="L10" s="82"/>
      <c r="M10" s="82"/>
      <c r="N10" s="82"/>
      <c r="O10" s="82" t="s">
        <v>217</v>
      </c>
      <c r="P10" s="82"/>
      <c r="Q10" s="82"/>
      <c r="R10" s="82" t="s">
        <v>218</v>
      </c>
      <c r="S10" s="80"/>
      <c r="T10" s="80"/>
      <c r="U10" s="80"/>
      <c r="V10" s="80"/>
      <c r="W10" s="80"/>
      <c r="X10" s="83"/>
      <c r="Y10" s="82"/>
      <c r="Z10" s="82"/>
      <c r="AA10" s="82"/>
      <c r="AB10" s="82"/>
      <c r="AC10" s="82"/>
      <c r="AD10" s="82"/>
      <c r="AE10" s="82"/>
      <c r="AF10" s="82"/>
      <c r="AG10" s="82"/>
      <c r="AH10" s="82"/>
      <c r="AI10" s="82"/>
      <c r="AJ10" s="82"/>
      <c r="AK10" s="82"/>
      <c r="BD10" s="0" t="s">
        <v>570</v>
      </c>
    </row>
    <row r="11" customFormat="false" ht="78.75" hidden="false" customHeight="true" outlineLevel="0" collapsed="false">
      <c r="D11" s="82"/>
      <c r="E11" s="82"/>
      <c r="F11" s="82"/>
      <c r="G11" s="82"/>
      <c r="H11" s="82"/>
      <c r="I11" s="82"/>
      <c r="J11" s="82"/>
      <c r="K11" s="82"/>
      <c r="L11" s="82"/>
      <c r="M11" s="82"/>
      <c r="N11" s="82"/>
      <c r="O11" s="82" t="s">
        <v>219</v>
      </c>
      <c r="P11" s="82" t="s">
        <v>571</v>
      </c>
      <c r="Q11" s="82" t="s">
        <v>195</v>
      </c>
      <c r="R11" s="82"/>
      <c r="S11" s="80"/>
      <c r="T11" s="80"/>
      <c r="U11" s="80"/>
      <c r="V11" s="80"/>
      <c r="W11" s="80"/>
      <c r="X11" s="83"/>
      <c r="Y11" s="83" t="s">
        <v>196</v>
      </c>
      <c r="Z11" s="83" t="s">
        <v>197</v>
      </c>
      <c r="AA11" s="80" t="s">
        <v>196</v>
      </c>
      <c r="AB11" s="83" t="s">
        <v>197</v>
      </c>
      <c r="AC11" s="80" t="s">
        <v>196</v>
      </c>
      <c r="AD11" s="83" t="s">
        <v>197</v>
      </c>
      <c r="AE11" s="80" t="s">
        <v>196</v>
      </c>
      <c r="AF11" s="83" t="s">
        <v>197</v>
      </c>
      <c r="AG11" s="80" t="s">
        <v>196</v>
      </c>
      <c r="AH11" s="83" t="s">
        <v>197</v>
      </c>
      <c r="AI11" s="82"/>
      <c r="AJ11" s="82"/>
      <c r="AK11" s="82"/>
    </row>
    <row r="12" customFormat="false" ht="24" hidden="false" customHeight="true" outlineLevel="0" collapsed="false">
      <c r="D12" s="129" t="s">
        <v>572</v>
      </c>
      <c r="E12" s="422" t="s">
        <v>243</v>
      </c>
      <c r="F12" s="425"/>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361"/>
    </row>
    <row r="13" s="362" customFormat="true" ht="19.5" hidden="true" customHeight="true" outlineLevel="0" collapsed="false">
      <c r="D13" s="84"/>
      <c r="E13" s="401"/>
      <c r="F13" s="426"/>
      <c r="G13" s="426"/>
      <c r="H13" s="365"/>
      <c r="I13" s="365"/>
      <c r="J13" s="365"/>
      <c r="K13" s="366"/>
      <c r="L13" s="366"/>
      <c r="M13" s="421" t="str">
        <f aca="false">+IFERROR(IF(COUNT(J13:L13),ROUND(SUM(J13:L13),0),""),"")</f>
        <v/>
      </c>
      <c r="N13" s="387" t="str">
        <f aca="false">+IFERROR(IF(COUNT(M13),ROUND(M13/'Shareholding Pattern'!$L$78*100,2),""),0)</f>
        <v/>
      </c>
      <c r="O13" s="369" t="str">
        <f aca="false">IF(J13="","",J13)</f>
        <v/>
      </c>
      <c r="P13" s="369"/>
      <c r="Q13" s="343" t="str">
        <f aca="false">+IFERROR(IF(COUNT(O13:P13),ROUND(SUM(O13,P13),2),""),"")</f>
        <v/>
      </c>
      <c r="R13" s="387" t="str">
        <f aca="false">+IFERROR(IF(COUNT(Q13),ROUND(Q13/('Shareholding Pattern'!$P$79)*100,2),""),0)</f>
        <v/>
      </c>
      <c r="S13" s="366"/>
      <c r="T13" s="366"/>
      <c r="U13" s="366"/>
      <c r="V13" s="427" t="str">
        <f aca="false">+IFERROR(IF(COUNT(S13:U13),ROUND(SUM(S13:U13),0),""),"")</f>
        <v/>
      </c>
      <c r="W13" s="371" t="str">
        <f aca="false">+IFERROR(IF(COUNT(M13,V13),ROUND(SUM(M13,V13),0),""),"")</f>
        <v/>
      </c>
      <c r="X13" s="387" t="str">
        <f aca="false">+IFERROR(IF(COUNT(M13,V13),ROUND(SUM(V13,M13)/SUM('Shareholding Pattern'!$L$78,'Shareholding Pattern'!$U$78)*100,2),""),0)</f>
        <v/>
      </c>
      <c r="Y13" s="366"/>
      <c r="Z13" s="387" t="str">
        <f aca="false">+IFERROR(IF(COUNT(Y13),ROUND(SUM(Y13)/SUM(M13)*100,2),""),0)</f>
        <v/>
      </c>
      <c r="AA13" s="366"/>
      <c r="AB13" s="387" t="str">
        <f aca="false">+IFERROR(IF(COUNT(AA13),ROUND(SUM(AA13)/SUM(M13)*100,2),""),0)</f>
        <v/>
      </c>
      <c r="AC13" s="366"/>
      <c r="AD13" s="387" t="str">
        <f aca="false">+IFERROR(IF(COUNT(AC13),ROUND(SUM(AC13)/SUM(M13)*100,2),""),0)</f>
        <v/>
      </c>
      <c r="AE13" s="366"/>
      <c r="AF13" s="387" t="str">
        <f aca="false">+IFERROR(IF(COUNT(AE13),ROUND(SUM(AE13)/SUM(M13)*100,2),""),0)</f>
        <v/>
      </c>
      <c r="AG13" s="372" t="str">
        <f aca="false">+IFERROR(IF(COUNT(AA13,AC13,AE13),ROUND(SUM(AA13,AC13,AE13),0),""),"")</f>
        <v/>
      </c>
      <c r="AH13" s="368" t="str">
        <f aca="false">+IFERROR(IF(COUNT(AG13),ROUND(SUM(AG13)/SUM(M13)*100,2),""),0)</f>
        <v/>
      </c>
      <c r="AI13" s="428"/>
      <c r="AJ13" s="380"/>
      <c r="AK13" s="423"/>
      <c r="AL13" s="429" t="n">
        <f aca="false">IF(COUNT(H16:$AI$15000)=0,"",SUM(AK1:AK65534))</f>
        <v>0</v>
      </c>
      <c r="AN13" s="430" t="n">
        <f aca="false">IF(SUM(M13)&gt;0,1,0)</f>
        <v>0</v>
      </c>
      <c r="AO13" s="430" t="n">
        <f aca="false">IF(COUNT(M13:$M$15000)=0,"",SUM(AN1:AN65532))</f>
        <v>1</v>
      </c>
    </row>
    <row r="14" customFormat="false" ht="24.75" hidden="false" customHeight="true" outlineLevel="0" collapsed="false">
      <c r="D14" s="431"/>
      <c r="E14" s="375"/>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5"/>
      <c r="AJ14" s="375"/>
      <c r="AK14" s="376"/>
    </row>
    <row r="15" customFormat="false" ht="24.75" hidden="false" customHeight="true" outlineLevel="0" collapsed="false">
      <c r="D15" s="84" t="n">
        <v>1</v>
      </c>
      <c r="E15" s="408" t="s">
        <v>452</v>
      </c>
      <c r="F15" s="432"/>
      <c r="G15" s="433" t="s">
        <v>548</v>
      </c>
      <c r="H15" s="434" t="s">
        <v>549</v>
      </c>
      <c r="I15" s="366" t="n">
        <v>1</v>
      </c>
      <c r="J15" s="366" t="n">
        <v>13619800</v>
      </c>
      <c r="K15" s="366"/>
      <c r="L15" s="366"/>
      <c r="M15" s="435" t="n">
        <f aca="false">+IFERROR(IF(COUNT(J15:L15),ROUND(SUM(J15:L15),0),""),"")</f>
        <v>13619800</v>
      </c>
      <c r="N15" s="343" t="n">
        <f aca="false">+IFERROR(IF(COUNT(M15),ROUND(M15/'Shareholding Pattern'!$L$78*100,2),""),0)</f>
        <v>24.3</v>
      </c>
      <c r="O15" s="369" t="n">
        <f aca="false">IF(J15="","",J15)</f>
        <v>13619800</v>
      </c>
      <c r="P15" s="369"/>
      <c r="Q15" s="224" t="n">
        <f aca="false">+IFERROR(IF(COUNT(O15:P15),ROUND(SUM(O15,P15),2),""),"")</f>
        <v>13619800</v>
      </c>
      <c r="R15" s="343" t="n">
        <f aca="false">+IFERROR(IF(COUNT(Q15),ROUND(Q15/('Shareholding Pattern'!$P$79)*100,2),""),0)</f>
        <v>24.3</v>
      </c>
      <c r="S15" s="366"/>
      <c r="T15" s="366"/>
      <c r="U15" s="366"/>
      <c r="V15" s="435" t="str">
        <f aca="false">+IFERROR(IF(COUNT(S15:U15),ROUND(SUM(S15:U15),0),""),"")</f>
        <v/>
      </c>
      <c r="W15" s="372" t="n">
        <f aca="false">+IFERROR(IF(COUNT(M15,V15),ROUND(SUM(M15,V15),0),""),"")</f>
        <v>13619800</v>
      </c>
      <c r="X15" s="343" t="n">
        <f aca="false">+IFERROR(IF(COUNT(M15,V15),ROUND(SUM(V15,M15)/SUM('Shareholding Pattern'!$L$78,'Shareholding Pattern'!$U$78)*100,2),""),0)</f>
        <v>24.3</v>
      </c>
      <c r="Y15" s="366"/>
      <c r="Z15" s="224" t="str">
        <f aca="false">+IFERROR(IF(COUNT(Y15),ROUND(SUM(Y15)/SUM(M15)*100,2),""),0)</f>
        <v/>
      </c>
      <c r="AA15" s="366"/>
      <c r="AB15" s="224" t="str">
        <f aca="false">+IFERROR(IF(COUNT(AA15),ROUND(SUM(AA15)/SUM(M15)*100,2),""),0)</f>
        <v/>
      </c>
      <c r="AC15" s="366"/>
      <c r="AD15" s="224" t="str">
        <f aca="false">+IFERROR(IF(COUNT(AC15),ROUND(SUM(AC15)/SUM(M15)*100,2),""),0)</f>
        <v/>
      </c>
      <c r="AE15" s="366"/>
      <c r="AF15" s="224" t="str">
        <f aca="false">+IFERROR(IF(COUNT(AE15),ROUND(SUM(AE15)/SUM(M15)*100,2),""),0)</f>
        <v/>
      </c>
      <c r="AG15" s="372" t="str">
        <f aca="false">+IFERROR(IF(COUNT(AA15,AC15,AE15),ROUND(SUM(AA15,AC15,AE15),0),""),"")</f>
        <v/>
      </c>
      <c r="AH15" s="379" t="str">
        <f aca="false">+IFERROR(IF(COUNT(AG15),ROUND(SUM(AG15)/SUM(M15)*100,2),""),0)</f>
        <v/>
      </c>
      <c r="AI15" s="436" t="n">
        <v>13619800</v>
      </c>
      <c r="AJ15" s="380"/>
      <c r="AK15" s="423" t="s">
        <v>495</v>
      </c>
      <c r="AL15" s="429" t="str">
        <f aca="false">IF(COUNT(H18:$AI$15000)=0,"",SUM(AK3:AK65536))</f>
        <v/>
      </c>
      <c r="AM15" s="362"/>
      <c r="AN15" s="430" t="n">
        <f aca="false">IF(SUM(M15)&gt;0,1,0)</f>
        <v>1</v>
      </c>
    </row>
    <row r="16" customFormat="false" ht="18.75" hidden="true" customHeight="true" outlineLevel="0" collapsed="false">
      <c r="D16" s="229"/>
      <c r="AH16" s="437"/>
    </row>
    <row r="17" customFormat="false" ht="19.5" hidden="false" customHeight="true" outlineLevel="0" collapsed="false">
      <c r="D17" s="438"/>
      <c r="E17" s="439" t="s">
        <v>509</v>
      </c>
      <c r="F17" s="440"/>
      <c r="G17" s="441"/>
      <c r="H17" s="439" t="s">
        <v>195</v>
      </c>
      <c r="I17" s="190" t="n">
        <f aca="false">+IFERROR(IF(COUNT(I14:I16),ROUND(SUM(I14:I16),0),""),"")</f>
        <v>1</v>
      </c>
      <c r="J17" s="190" t="n">
        <f aca="false">+IFERROR(IF(COUNT(J14:J16),ROUND(SUM(J14:J16),0),""),"")</f>
        <v>13619800</v>
      </c>
      <c r="K17" s="190" t="str">
        <f aca="false">+IFERROR(IF(COUNT(K14:K16),ROUND(SUM(K14:K16),0),""),"")</f>
        <v/>
      </c>
      <c r="L17" s="190" t="str">
        <f aca="false">+IFERROR(IF(COUNT(L14:L16),ROUND(SUM(L14:L16),0),""),"")</f>
        <v/>
      </c>
      <c r="M17" s="190" t="n">
        <f aca="false">+IFERROR(IF(COUNT(M14:M16),ROUND(SUM(M14:M16),0),""),"")</f>
        <v>13619800</v>
      </c>
      <c r="N17" s="387" t="n">
        <f aca="false">+IFERROR(IF(COUNT(M17),ROUND(M17/'Shareholding Pattern'!$L$78*100,2),""),0)</f>
        <v>24.3</v>
      </c>
      <c r="O17" s="87" t="n">
        <f aca="false">+IFERROR(IF(COUNT(O14:O16),ROUND(SUM(O14:O16),0),""),"")</f>
        <v>13619800</v>
      </c>
      <c r="P17" s="87" t="str">
        <f aca="false">+IFERROR(IF(COUNT(P14:P16),ROUND(SUM(P14:P16),0),""),"")</f>
        <v/>
      </c>
      <c r="Q17" s="87" t="n">
        <f aca="false">+IFERROR(IF(COUNT(Q14:Q16),ROUND(SUM(Q14:Q16),0),""),"")</f>
        <v>13619800</v>
      </c>
      <c r="R17" s="387" t="n">
        <f aca="false">+IFERROR(IF(COUNT(Q17),ROUND(Q17/('Shareholding Pattern'!$P$79)*100,2),""),0)</f>
        <v>24.3</v>
      </c>
      <c r="S17" s="190" t="str">
        <f aca="false">+IFERROR(IF(COUNT(S14:S16),ROUND(SUM(S14:S16),0),""),"")</f>
        <v/>
      </c>
      <c r="T17" s="190" t="str">
        <f aca="false">+IFERROR(IF(COUNT(T14:T16),ROUND(SUM(T14:T16),0),""),"")</f>
        <v/>
      </c>
      <c r="U17" s="190" t="str">
        <f aca="false">+IFERROR(IF(COUNT(U14:U16),ROUND(SUM(U14:U16),0),""),"")</f>
        <v/>
      </c>
      <c r="V17" s="190" t="str">
        <f aca="false">+IFERROR(IF(COUNT(V14:V16),ROUND(SUM(V14:V16),0),""),"")</f>
        <v/>
      </c>
      <c r="W17" s="190" t="n">
        <f aca="false">+IFERROR(IF(COUNT(W14:W16),ROUND(SUM(W14:W16),0),""),"")</f>
        <v>13619800</v>
      </c>
      <c r="X17" s="387" t="n">
        <f aca="false">+IFERROR(IF(COUNT(M17,V17),ROUND(SUM(V17,M17)/SUM('Shareholding Pattern'!$L$78,'Shareholding Pattern'!$U$78)*100,2),""),0)</f>
        <v>24.3</v>
      </c>
      <c r="Y17" s="190" t="str">
        <f aca="false">+IFERROR(IF(COUNT(Y14:Y16),ROUND(SUM(Y14:Y16),0),""),"")</f>
        <v/>
      </c>
      <c r="Z17" s="387" t="str">
        <f aca="false">+IFERROR(IF(COUNT(Y17),ROUND(SUM(Y17)/SUM(M17)*100,2),""),0)</f>
        <v/>
      </c>
      <c r="AA17" s="190" t="str">
        <f aca="false">+IFERROR(IF(COUNT(AA14:AA16),ROUND(SUM(AA14:AA16),0),""),"")</f>
        <v/>
      </c>
      <c r="AB17" s="387" t="str">
        <f aca="false">+IFERROR(IF(COUNT(AA17),ROUND(SUM(AA17)/SUM(M17)*100,2),""),0)</f>
        <v/>
      </c>
      <c r="AC17" s="190" t="str">
        <f aca="false">+IFERROR(IF(COUNT(AC14:AC16),ROUND(SUM(AC14:AC16),0),""),"")</f>
        <v/>
      </c>
      <c r="AD17" s="387" t="str">
        <f aca="false">+IFERROR(IF(COUNT(AC17),ROUND(SUM(AC17)/SUM(M17)*100,2),""),0)</f>
        <v/>
      </c>
      <c r="AE17" s="190" t="str">
        <f aca="false">+IFERROR(IF(COUNT(AE14:AE16),ROUND(SUM(AE14:AE16),0),""),"")</f>
        <v/>
      </c>
      <c r="AF17" s="387" t="str">
        <f aca="false">+IFERROR(IF(COUNT(AE17),ROUND(SUM(AE17)/SUM(M17)*100,2),""),0)</f>
        <v/>
      </c>
      <c r="AG17" s="190" t="str">
        <f aca="false">+IFERROR(IF(COUNT(AG14:AG16),ROUND(SUM(AG14:AG16),0),""),"")</f>
        <v/>
      </c>
      <c r="AH17" s="387" t="str">
        <f aca="false">+IFERROR(IF(COUNT(AG17),ROUND(SUM(AG17)/SUM(M17)*100,2),""),0)</f>
        <v/>
      </c>
      <c r="AI17" s="190" t="n">
        <f aca="false">+IFERROR(IF(COUNT(AI14:AI16),ROUND(SUM(AI14:AI16),0),""),"")</f>
        <v>13619800</v>
      </c>
    </row>
  </sheetData>
  <sheetProtection sheet="true" password="f884" objects="true" scenarios="true"/>
  <mergeCells count="28">
    <mergeCell ref="D9:D11"/>
    <mergeCell ref="E9:E11"/>
    <mergeCell ref="F9:F11"/>
    <mergeCell ref="G9:G11"/>
    <mergeCell ref="H9:H11"/>
    <mergeCell ref="I9:I11"/>
    <mergeCell ref="J9:J11"/>
    <mergeCell ref="K9:K11"/>
    <mergeCell ref="L9:L11"/>
    <mergeCell ref="M9:M11"/>
    <mergeCell ref="N9:N11"/>
    <mergeCell ref="O9:R9"/>
    <mergeCell ref="S9:S11"/>
    <mergeCell ref="T9:T11"/>
    <mergeCell ref="U9:U11"/>
    <mergeCell ref="V9:V11"/>
    <mergeCell ref="W9:W11"/>
    <mergeCell ref="X9:X11"/>
    <mergeCell ref="Y9:Z10"/>
    <mergeCell ref="AA9:AB10"/>
    <mergeCell ref="AC9:AD10"/>
    <mergeCell ref="AE9:AF10"/>
    <mergeCell ref="AG9:AH10"/>
    <mergeCell ref="AI9:AI11"/>
    <mergeCell ref="AJ9:AJ11"/>
    <mergeCell ref="AK9:AK11"/>
    <mergeCell ref="O10:Q10"/>
    <mergeCell ref="R10:R11"/>
  </mergeCells>
  <dataValidations count="10">
    <dataValidation allowBlank="true" errorStyle="stop" operator="equal" prompt="[A-Z][A-Z][A-Z][A-Z][A-Z][0-9][0-9][0-9][0-9][A-Z]&#10;&#10;In absence of PAN write : ZZZZZ9999Z" showDropDown="false" showErrorMessage="true" showInputMessage="true" sqref="H13 H15" type="textLength">
      <formula1>10</formula1>
      <formula2>0</formula2>
    </dataValidation>
    <dataValidation allowBlank="true" errorStyle="stop" operator="greaterThanOrEqual" showDropDown="false" showErrorMessage="true" showInputMessage="true" sqref="I13:L13 O13:P13 S13:U13 I15:L15 O15:P15 S15:U15" type="whole">
      <formula1>0</formula1>
      <formula2>0</formula2>
    </dataValidation>
    <dataValidation allowBlank="true" errorStyle="stop" operator="lessThanOrEqual" showDropDown="false" showErrorMessage="true" showInputMessage="true" sqref="AI13:AJ13 AI15:AJ15" type="whole">
      <formula1>M13</formula1>
      <formula2>0</formula2>
    </dataValidation>
    <dataValidation allowBlank="true" errorStyle="stop" operator="between" showDropDown="false" showErrorMessage="true" showInputMessage="true" sqref="E13 E15" type="list">
      <formula1>$AZ$1:$AZ$6</formula1>
      <formula2>0</formula2>
    </dataValidation>
    <dataValidation allowBlank="true" errorStyle="stop" operator="between" showDropDown="false" showErrorMessage="true" showInputMessage="true" sqref="F13 F15" type="list">
      <formula1>$BD$9:$BD$10</formula1>
      <formula2>0</formula2>
    </dataValidation>
    <dataValidation allowBlank="true" errorStyle="stop" operator="between" showDropDown="false" showErrorMessage="true" showInputMessage="true" sqref="AK13 AK15" type="list">
      <formula1>$BH$2:$BI$2</formula1>
      <formula2>0</formula2>
    </dataValidation>
    <dataValidation allowBlank="true" errorStyle="stop" operator="lessThanOrEqual" showDropDown="false" showErrorMessage="true" showInputMessage="true" sqref="Y13 Y15" type="whole">
      <formula1>M13</formula1>
      <formula2>0</formula2>
    </dataValidation>
    <dataValidation allowBlank="true" errorStyle="stop" operator="lessThanOrEqual" showDropDown="false" showErrorMessage="true" showInputMessage="true" sqref="AA13 AA15" type="whole">
      <formula1>M13</formula1>
      <formula2>0</formula2>
    </dataValidation>
    <dataValidation allowBlank="true" errorStyle="stop" operator="lessThanOrEqual" showDropDown="false" showErrorMessage="true" showInputMessage="true" sqref="AC13 AC15" type="whole">
      <formula1>M13</formula1>
      <formula2>0</formula2>
    </dataValidation>
    <dataValidation allowBlank="true" errorStyle="stop" operator="lessThanOrEqual" showDropDown="false" showErrorMessage="true" showInputMessage="true" sqref="AE13 AE15" type="whole">
      <formula1>M13</formula1>
      <formula2>0</formula2>
    </dataValidation>
  </dataValidations>
  <hyperlinks>
    <hyperlink ref="E17" location="'Shareholding Pattern'!F17" display="Click here to go back"/>
    <hyperlink ref="H17" location="'Shareholding Pattern'!F17"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1001" r:id="rId3" name="Button 1">
              <controlPr defaultSize="0" print="false" autoFill="0" autoPict="0" macro="Module2.opentextblock">
                <anchor moveWithCells="true" sizeWithCells="false">
                  <from>
                    <xdr:col>35</xdr:col>
                    <xdr:colOff>53280</xdr:colOff>
                    <xdr:row>14</xdr:row>
                    <xdr:rowOff>53280</xdr:rowOff>
                  </from>
                  <to>
                    <xdr:col>36</xdr:col>
                    <xdr:colOff>-408600</xdr:colOff>
                    <xdr:row>15</xdr:row>
                    <xdr:rowOff>-101160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BA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1.859375" defaultRowHeight="15" customHeight="true" zeroHeight="false" outlineLevelRow="0" outlineLevelCol="0"/>
  <cols>
    <col collapsed="false" customWidth="true" hidden="true" outlineLevel="0" max="1" min="1" style="0" width="2.29"/>
    <col collapsed="false" customWidth="true" hidden="true" outlineLevel="0" max="2" min="2" style="0" width="1.57"/>
    <col collapsed="false" customWidth="true" hidden="true" outlineLevel="0" max="3" min="3" style="0" width="1.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3.71"/>
    <col collapsed="false" customWidth="true" hidden="true" outlineLevel="0" max="38" min="37" style="0" width="5.71"/>
    <col collapsed="false" customWidth="false" hidden="true" outlineLevel="0" max="16384" min="39" style="0" width="1.85"/>
  </cols>
  <sheetData>
    <row r="1" customFormat="false" ht="15" hidden="true" customHeight="false" outlineLevel="0" collapsed="false">
      <c r="B1" s="442" t="s">
        <v>573</v>
      </c>
      <c r="E1" s="0" t="n">
        <v>1</v>
      </c>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3" t="s">
        <v>182</v>
      </c>
      <c r="W9" s="82" t="s">
        <v>183</v>
      </c>
      <c r="X9" s="82"/>
      <c r="Y9" s="82" t="s">
        <v>184</v>
      </c>
      <c r="Z9" s="82"/>
      <c r="AA9" s="82" t="s">
        <v>185</v>
      </c>
      <c r="AB9" s="82"/>
      <c r="AC9" s="82" t="s">
        <v>186</v>
      </c>
      <c r="AD9" s="82"/>
      <c r="AE9" s="82" t="s">
        <v>216</v>
      </c>
      <c r="AF9" s="82"/>
      <c r="AG9" s="82" t="s">
        <v>188</v>
      </c>
      <c r="AH9" s="82" t="s">
        <v>492</v>
      </c>
      <c r="AI9" s="82" t="s">
        <v>493</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2"/>
      <c r="AB10" s="82"/>
      <c r="AC10" s="82"/>
      <c r="AD10" s="82"/>
      <c r="AE10" s="82"/>
      <c r="AF10" s="82"/>
      <c r="AG10" s="82"/>
      <c r="AH10" s="82"/>
      <c r="AI10" s="82"/>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0" t="s">
        <v>196</v>
      </c>
      <c r="Z11" s="83" t="s">
        <v>197</v>
      </c>
      <c r="AA11" s="80" t="s">
        <v>196</v>
      </c>
      <c r="AB11" s="83" t="s">
        <v>197</v>
      </c>
      <c r="AC11" s="80" t="s">
        <v>196</v>
      </c>
      <c r="AD11" s="83" t="s">
        <v>197</v>
      </c>
      <c r="AE11" s="80" t="s">
        <v>196</v>
      </c>
      <c r="AF11" s="83" t="s">
        <v>197</v>
      </c>
      <c r="AG11" s="82"/>
      <c r="AH11" s="82"/>
      <c r="AI11" s="82"/>
    </row>
    <row r="12" s="443" customFormat="true" ht="33" hidden="false" customHeight="true" outlineLevel="0" collapsed="false">
      <c r="E12" s="129" t="s">
        <v>574</v>
      </c>
      <c r="F12" s="306" t="s">
        <v>258</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row>
    <row r="13" s="362" customFormat="true" ht="18.75" hidden="true" customHeight="true" outlineLevel="0" collapsed="false">
      <c r="E13" s="84"/>
      <c r="F13" s="41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str">
        <f aca="false">IF(COUNT(K13:$K$14999)=0,"",SUM(AK1:AK65531))</f>
        <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row>
    <row r="15" customFormat="false" ht="24.75" hidden="true" customHeight="true" outlineLevel="0" collapsed="false">
      <c r="E15" s="382"/>
      <c r="F15" s="403"/>
      <c r="G15" s="403"/>
      <c r="H15" s="403"/>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376"/>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Pattern'!$L$78*100,2),""),0)</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Pattern'!$P$79)*100,2),""),0)</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190" t="str">
        <f aca="false">+IFERROR(IF(COUNT(AG14:AG15),ROUND(SUM(AG14:AG15),0),""),"")</f>
        <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AG13" type="whole">
      <formula1>K13</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20" display="Click here to go back"/>
    <hyperlink ref="G16" location="'Shareholding Pattern'!F20"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23"/>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0390625" defaultRowHeight="15" customHeight="true" zeroHeight="false" outlineLevelRow="0" outlineLevelCol="0"/>
  <cols>
    <col collapsed="false" customWidth="true" hidden="true" outlineLevel="0" max="1" min="1" style="0" width="2.29"/>
    <col collapsed="false" customWidth="true" hidden="true" outlineLevel="0" max="2" min="2" style="0" width="1.57"/>
    <col collapsed="false" customWidth="true" hidden="true" outlineLevel="0" max="3" min="3" style="0" width="1.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3.71"/>
    <col collapsed="false" customWidth="true" hidden="true" outlineLevel="0" max="38" min="37" style="0" width="5.71"/>
    <col collapsed="false" customWidth="false" hidden="true" outlineLevel="0" max="16384" min="39" style="0" width="2"/>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3" t="s">
        <v>182</v>
      </c>
      <c r="W9" s="82" t="s">
        <v>183</v>
      </c>
      <c r="X9" s="82"/>
      <c r="Y9" s="82" t="s">
        <v>184</v>
      </c>
      <c r="Z9" s="82"/>
      <c r="AA9" s="82" t="s">
        <v>185</v>
      </c>
      <c r="AB9" s="82"/>
      <c r="AC9" s="82" t="s">
        <v>186</v>
      </c>
      <c r="AD9" s="82"/>
      <c r="AE9" s="82" t="s">
        <v>216</v>
      </c>
      <c r="AF9" s="82"/>
      <c r="AG9" s="82" t="s">
        <v>188</v>
      </c>
      <c r="AH9" s="82" t="s">
        <v>492</v>
      </c>
      <c r="AI9" s="82" t="s">
        <v>493</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2"/>
      <c r="AB10" s="82"/>
      <c r="AC10" s="82"/>
      <c r="AD10" s="82"/>
      <c r="AE10" s="82"/>
      <c r="AF10" s="82"/>
      <c r="AG10" s="82"/>
      <c r="AH10" s="82"/>
      <c r="AI10" s="82"/>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0" t="s">
        <v>196</v>
      </c>
      <c r="Z11" s="83" t="s">
        <v>197</v>
      </c>
      <c r="AA11" s="80" t="s">
        <v>196</v>
      </c>
      <c r="AB11" s="83" t="s">
        <v>197</v>
      </c>
      <c r="AC11" s="80" t="s">
        <v>196</v>
      </c>
      <c r="AD11" s="83" t="s">
        <v>197</v>
      </c>
      <c r="AE11" s="80" t="s">
        <v>196</v>
      </c>
      <c r="AF11" s="83" t="s">
        <v>197</v>
      </c>
      <c r="AG11" s="82"/>
      <c r="AH11" s="82"/>
      <c r="AI11" s="82"/>
    </row>
    <row r="12" customFormat="false" ht="21" hidden="false" customHeight="true" outlineLevel="0" collapsed="false">
      <c r="E12" s="129" t="s">
        <v>574</v>
      </c>
      <c r="F12" s="231" t="s">
        <v>255</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row>
    <row r="13" s="362" customFormat="true" ht="19.5" hidden="true" customHeight="true" outlineLevel="0" collapsed="false">
      <c r="E13" s="84"/>
      <c r="F13" s="41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str">
        <f aca="false">IF(COUNT(K13:$K$14999)=0,"",SUM(AK1:AK65531))</f>
        <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row>
    <row r="15" customFormat="false" ht="15.75" hidden="true" customHeight="true" outlineLevel="0" collapsed="false">
      <c r="E15" s="382"/>
      <c r="F15" s="403"/>
      <c r="G15" s="403"/>
      <c r="H15" s="403"/>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376"/>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Pattern'!$L$78*100,2),""),0)</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Pattern'!$P$79)*100,2),""),0)</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190" t="str">
        <f aca="false">+IFERROR(IF(COUNT(AG14:AG15),ROUND(SUM(AG14:AG15),0),""),"")</f>
        <v/>
      </c>
    </row>
    <row r="23" customFormat="false" ht="15" hidden="false" customHeight="false" outlineLevel="0" collapsed="false">
      <c r="I23" s="0" t="s">
        <v>46</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AG13" type="whole">
      <formula1>K13</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21" display="Click here to go back"/>
    <hyperlink ref="G16" location="'Shareholding Pattern'!F21"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1.42578125" defaultRowHeight="15" customHeight="true" zeroHeight="false" outlineLevelRow="0" outlineLevelCol="0"/>
  <cols>
    <col collapsed="false" customWidth="true" hidden="true" outlineLevel="0" max="1" min="1" style="0" width="2"/>
    <col collapsed="false" customWidth="true" hidden="true" outlineLevel="0" max="2" min="2" style="0" width="1.57"/>
    <col collapsed="false" customWidth="true" hidden="true" outlineLevel="0" max="3" min="3" style="0" width="1.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3.71"/>
    <col collapsed="false" customWidth="true" hidden="true" outlineLevel="0" max="38" min="37" style="0" width="5.71"/>
    <col collapsed="false" customWidth="false" hidden="true" outlineLevel="0" max="16384" min="39" style="0" width="1.42"/>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Z7" s="0" t="s">
        <v>552</v>
      </c>
    </row>
    <row r="8" customFormat="false" ht="15" hidden="false" customHeight="true" outlineLevel="0" collapsed="false">
      <c r="AZ8" s="0" t="s">
        <v>555</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3" t="s">
        <v>182</v>
      </c>
      <c r="W9" s="82" t="s">
        <v>183</v>
      </c>
      <c r="X9" s="82"/>
      <c r="Y9" s="82" t="s">
        <v>184</v>
      </c>
      <c r="Z9" s="82"/>
      <c r="AA9" s="82" t="s">
        <v>185</v>
      </c>
      <c r="AB9" s="82"/>
      <c r="AC9" s="82" t="s">
        <v>186</v>
      </c>
      <c r="AD9" s="82"/>
      <c r="AE9" s="82" t="s">
        <v>216</v>
      </c>
      <c r="AF9" s="82"/>
      <c r="AG9" s="80" t="s">
        <v>188</v>
      </c>
      <c r="AH9" s="82" t="s">
        <v>492</v>
      </c>
      <c r="AI9" s="82" t="s">
        <v>493</v>
      </c>
      <c r="AZ9" s="0" t="s">
        <v>556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2"/>
      <c r="AB10" s="82"/>
      <c r="AC10" s="82"/>
      <c r="AD10" s="82"/>
      <c r="AE10" s="82"/>
      <c r="AF10" s="82"/>
      <c r="AG10" s="80"/>
      <c r="AH10" s="82"/>
      <c r="AI10" s="82"/>
      <c r="AZ10" s="0" t="s">
        <v>557</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0" t="s">
        <v>196</v>
      </c>
      <c r="Z11" s="83" t="s">
        <v>197</v>
      </c>
      <c r="AA11" s="80" t="s">
        <v>196</v>
      </c>
      <c r="AB11" s="83" t="s">
        <v>197</v>
      </c>
      <c r="AC11" s="80" t="s">
        <v>196</v>
      </c>
      <c r="AD11" s="83" t="s">
        <v>197</v>
      </c>
      <c r="AE11" s="80" t="s">
        <v>196</v>
      </c>
      <c r="AF11" s="83" t="s">
        <v>197</v>
      </c>
      <c r="AG11" s="80"/>
      <c r="AH11" s="82"/>
      <c r="AI11" s="82"/>
      <c r="AZ11" s="0" t="s">
        <v>575</v>
      </c>
    </row>
    <row r="12" customFormat="false" ht="21.75" hidden="false" customHeight="true" outlineLevel="0" collapsed="false">
      <c r="E12" s="129" t="s">
        <v>576</v>
      </c>
      <c r="F12" s="231" t="s">
        <v>260</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c r="AZ12" s="0" t="s">
        <v>559</v>
      </c>
    </row>
    <row r="13" s="362" customFormat="true" ht="19.5" hidden="true" customHeight="true" outlineLevel="0" collapsed="false">
      <c r="E13" s="84"/>
      <c r="F13" s="41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str">
        <f aca="false">IF(COUNT(K13:$K$14999)=0,"",SUM(AK1:AK65531))</f>
        <v/>
      </c>
      <c r="AZ13" s="362" t="s">
        <v>560</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c r="AZ14" s="0" t="s">
        <v>561</v>
      </c>
    </row>
    <row r="15" customFormat="false" ht="15.75" hidden="true" customHeight="true" outlineLevel="0" collapsed="false">
      <c r="E15" s="382"/>
      <c r="F15" s="403"/>
      <c r="G15" s="403"/>
      <c r="H15" s="375"/>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376"/>
    </row>
    <row r="16" customFormat="false" ht="19.5" hidden="false" customHeight="true" outlineLevel="0" collapsed="false">
      <c r="E16" s="438"/>
      <c r="F16" s="385" t="s">
        <v>509</v>
      </c>
      <c r="G16" s="385" t="s">
        <v>195</v>
      </c>
      <c r="H16" s="295" t="str">
        <f aca="false">+IFERROR(IF(COUNT(H14:H15),ROUND(SUM(H14:H15),0),""),"")</f>
        <v/>
      </c>
      <c r="I16" s="295" t="str">
        <f aca="false">+IFERROR(IF(COUNT(I14:I15),ROUND(SUM(I14:I15),0),""),"")</f>
        <v/>
      </c>
      <c r="J16" s="295" t="str">
        <f aca="false">+IFERROR(IF(COUNT(J14:J15),ROUND(SUM(J14:J15),0),""),"")</f>
        <v/>
      </c>
      <c r="K16" s="295" t="str">
        <f aca="false">+IFERROR(IF(COUNT(K14:K15),ROUND(SUM(K14:K15),0),""),"")</f>
        <v/>
      </c>
      <c r="L16" s="387" t="str">
        <f aca="false">+IFERROR(IF(COUNT(K16),ROUND(K16/'Shareholding Pattern'!$L$78*100,2),""),0)</f>
        <v/>
      </c>
      <c r="M16" s="88" t="str">
        <f aca="false">+IFERROR(IF(COUNT(M14:M15),ROUND(SUM(M14:M15),0),""),"")</f>
        <v/>
      </c>
      <c r="N16" s="88" t="str">
        <f aca="false">+IFERROR(IF(COUNT(N14:N15),ROUND(SUM(N14:N15),0),""),"")</f>
        <v/>
      </c>
      <c r="O16" s="88" t="str">
        <f aca="false">+IFERROR(IF(COUNT(O14:O15),ROUND(SUM(O14:O15),0),""),"")</f>
        <v/>
      </c>
      <c r="P16" s="387" t="str">
        <f aca="false">+IFERROR(IF(COUNT(O16),ROUND(O16/('Shareholding Pattern'!$P$79)*100,2),""),0)</f>
        <v/>
      </c>
      <c r="Q16" s="295" t="str">
        <f aca="false">+IFERROR(IF(COUNT(Q14:Q15),ROUND(SUM(Q14:Q15),0),""),"")</f>
        <v/>
      </c>
      <c r="R16" s="295" t="str">
        <f aca="false">+IFERROR(IF(COUNT(R14:R15),ROUND(SUM(R14:R15),0),""),"")</f>
        <v/>
      </c>
      <c r="S16" s="295"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295" t="str">
        <f aca="false">+IFERROR(IF(COUNT(AG14:AG15),ROUND(SUM(AG14:AG15),0),""),"")</f>
        <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AG13" type="whole">
      <formula1>K13</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22" display="Click here to go back"/>
    <hyperlink ref="G16" location="'Shareholding Pattern'!F22"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BA16"/>
  <sheetViews>
    <sheetView showFormulas="false" showGridLines="false" showRowColHeaders="true" showZeros="true" rightToLeft="false" tabSelected="false" showOutlineSymbols="true" defaultGridColor="true" view="normal" topLeftCell="A1" colorId="64" zoomScale="80" zoomScaleNormal="80" zoomScalePageLayoutView="100" workbookViewId="0">
      <pane xSplit="6" ySplit="12" topLeftCell="G14" activePane="bottomRight" state="frozen"/>
      <selection pane="topLeft" activeCell="A1" activeCellId="0" sqref="A1"/>
      <selection pane="topRight" activeCell="G1" activeCellId="0" sqref="G1"/>
      <selection pane="bottomLeft" activeCell="A14" activeCellId="0" sqref="A14"/>
      <selection pane="bottomRight" activeCell="F16" activeCellId="0" sqref="F16"/>
    </sheetView>
  </sheetViews>
  <sheetFormatPr defaultColWidth="2.42578125" defaultRowHeight="15" customHeight="true" zeroHeight="false" outlineLevelRow="0" outlineLevelCol="0"/>
  <cols>
    <col collapsed="false" customWidth="true" hidden="true" outlineLevel="0" max="1" min="1" style="0" width="2.29"/>
    <col collapsed="false" customWidth="true" hidden="true" outlineLevel="0" max="2" min="2" style="0" width="1.57"/>
    <col collapsed="false" customWidth="true" hidden="true" outlineLevel="0" max="3" min="3" style="0" width="1.71"/>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32" min="23" style="0" width="20.71"/>
    <col collapsed="false" customWidth="true" hidden="false" outlineLevel="0" max="35" min="33" style="0" width="20.71"/>
    <col collapsed="false" customWidth="true" hidden="false" outlineLevel="0" max="36" min="36" style="0" width="4.71"/>
    <col collapsed="false" customWidth="true" hidden="true" outlineLevel="0" max="38" min="37" style="0" width="5.71"/>
    <col collapsed="false" customWidth="false" hidden="true" outlineLevel="0" max="16384" min="39" style="0" width="2.42"/>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154</v>
      </c>
      <c r="Z2" s="0" t="s">
        <v>155</v>
      </c>
      <c r="AA2" s="0" t="s">
        <v>156</v>
      </c>
      <c r="AB2" s="0" t="s">
        <v>157</v>
      </c>
      <c r="AC2" s="0" t="s">
        <v>158</v>
      </c>
      <c r="AD2" s="0" t="s">
        <v>159</v>
      </c>
      <c r="AE2" s="0" t="s">
        <v>160</v>
      </c>
      <c r="AF2" s="0" t="s">
        <v>161</v>
      </c>
      <c r="AG2" s="0" t="s">
        <v>162</v>
      </c>
      <c r="AH2" s="0" t="s">
        <v>492</v>
      </c>
      <c r="AI2" s="0" t="s">
        <v>493</v>
      </c>
      <c r="AZ2" s="0" t="s">
        <v>494</v>
      </c>
      <c r="BA2" s="0" t="s">
        <v>495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Z7" s="0" t="s">
        <v>552</v>
      </c>
    </row>
    <row r="8" customFormat="false" ht="15" hidden="false" customHeight="true" outlineLevel="0" collapsed="false">
      <c r="AZ8" s="0" t="s">
        <v>555</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498</v>
      </c>
      <c r="V9" s="83" t="s">
        <v>182</v>
      </c>
      <c r="W9" s="82" t="s">
        <v>183</v>
      </c>
      <c r="X9" s="82"/>
      <c r="Y9" s="82" t="s">
        <v>184</v>
      </c>
      <c r="Z9" s="82"/>
      <c r="AA9" s="82" t="s">
        <v>185</v>
      </c>
      <c r="AB9" s="82"/>
      <c r="AC9" s="82" t="s">
        <v>186</v>
      </c>
      <c r="AD9" s="82"/>
      <c r="AE9" s="82" t="s">
        <v>216</v>
      </c>
      <c r="AF9" s="82"/>
      <c r="AG9" s="80" t="s">
        <v>188</v>
      </c>
      <c r="AH9" s="82" t="s">
        <v>492</v>
      </c>
      <c r="AI9" s="82" t="s">
        <v>493</v>
      </c>
      <c r="AZ9" s="0" t="s">
        <v>556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2"/>
      <c r="AB10" s="82"/>
      <c r="AC10" s="82"/>
      <c r="AD10" s="82"/>
      <c r="AE10" s="82"/>
      <c r="AF10" s="82"/>
      <c r="AG10" s="80"/>
      <c r="AH10" s="82"/>
      <c r="AI10" s="82"/>
      <c r="AZ10" s="0" t="s">
        <v>557</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0" t="s">
        <v>196</v>
      </c>
      <c r="Z11" s="83" t="s">
        <v>197</v>
      </c>
      <c r="AA11" s="80" t="s">
        <v>196</v>
      </c>
      <c r="AB11" s="83" t="s">
        <v>197</v>
      </c>
      <c r="AC11" s="80" t="s">
        <v>196</v>
      </c>
      <c r="AD11" s="83" t="s">
        <v>197</v>
      </c>
      <c r="AE11" s="80" t="s">
        <v>196</v>
      </c>
      <c r="AF11" s="83" t="s">
        <v>197</v>
      </c>
      <c r="AG11" s="80"/>
      <c r="AH11" s="82"/>
      <c r="AI11" s="82"/>
      <c r="AZ11" s="0" t="s">
        <v>575</v>
      </c>
    </row>
    <row r="12" customFormat="false" ht="21.75" hidden="false" customHeight="true" outlineLevel="0" collapsed="false">
      <c r="E12" s="129" t="s">
        <v>577</v>
      </c>
      <c r="F12" s="231" t="s">
        <v>271</v>
      </c>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361"/>
      <c r="AZ12" s="0" t="s">
        <v>559</v>
      </c>
    </row>
    <row r="13" s="362" customFormat="true" ht="19.5" hidden="true" customHeight="true" outlineLevel="0" collapsed="false">
      <c r="E13" s="84"/>
      <c r="F13" s="414"/>
      <c r="G13" s="364"/>
      <c r="H13" s="365"/>
      <c r="I13" s="366"/>
      <c r="J13" s="366"/>
      <c r="K13" s="367" t="str">
        <f aca="false">+IFERROR(IF(COUNT(H13:J13),ROUND(SUM(H13:J13),0),""),"")</f>
        <v/>
      </c>
      <c r="L13" s="368" t="str">
        <f aca="false">+IFERROR(IF(COUNT(K13),ROUND(K13/'Shareholding Pattern'!$L$78*100,2),""),0)</f>
        <v/>
      </c>
      <c r="M13" s="369" t="str">
        <f aca="false">IF(H13="","",H13)</f>
        <v/>
      </c>
      <c r="N13" s="369"/>
      <c r="O13" s="370" t="str">
        <f aca="false">+IFERROR(IF(COUNT(M13:N13),ROUND(SUM(M13,N13),2),""),"")</f>
        <v/>
      </c>
      <c r="P13" s="368" t="str">
        <f aca="false">+IFERROR(IF(COUNT(O13),ROUND(O13/('Shareholding Pattern'!$P$79)*100,2),""),0)</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Pattern'!$U$78)*100,2),""),0)</f>
        <v/>
      </c>
      <c r="W13" s="366"/>
      <c r="X13" s="368" t="str">
        <f aca="false">+IFERROR(IF(COUNT(W13),ROUND(SUM(W13)/SUM(K13)*100,2),""),0)</f>
        <v/>
      </c>
      <c r="Y13" s="366"/>
      <c r="Z13" s="368" t="str">
        <f aca="false">+IFERROR(IF(COUNT(Y13),ROUND(SUM(Y13)/SUM(K13)*100,2),""),0)</f>
        <v/>
      </c>
      <c r="AA13" s="366"/>
      <c r="AB13" s="368" t="str">
        <f aca="false">+IFERROR(IF(COUNT(AA13),ROUND(SUM(AA13)/SUM(K13)*100,2),""),0)</f>
        <v/>
      </c>
      <c r="AC13" s="366"/>
      <c r="AD13" s="368" t="str">
        <f aca="false">+IFERROR(IF(COUNT(AC13),ROUND(SUM(AC13)/SUM(K13)*100,2),""),0)</f>
        <v/>
      </c>
      <c r="AE13" s="372" t="str">
        <f aca="false">+IFERROR(IF(COUNT(Y13,AA13,AC13),ROUND(SUM(Y13,AA13,AC13),0),""),"")</f>
        <v/>
      </c>
      <c r="AF13" s="368" t="str">
        <f aca="false">+IFERROR(IF(COUNT(AE13),ROUND(SUM(AE13)/SUM(K13)*100,2),""),0)</f>
        <v/>
      </c>
      <c r="AG13" s="365"/>
      <c r="AH13" s="373"/>
      <c r="AI13" s="374"/>
      <c r="AK13" s="362" t="n">
        <f aca="false">IF(SUM(K13)&gt;0,1,0)</f>
        <v>0</v>
      </c>
      <c r="AL13" s="362" t="str">
        <f aca="false">IF(COUNT(K13:$K$14999)=0,"",SUM(AK1:AK65531))</f>
        <v/>
      </c>
      <c r="AZ13" s="362" t="s">
        <v>560</v>
      </c>
    </row>
    <row r="14" customFormat="false" ht="24.75" hidden="false" customHeight="true" outlineLevel="0" collapsed="false">
      <c r="E14" s="229"/>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5"/>
      <c r="AF14" s="375"/>
      <c r="AG14" s="375"/>
      <c r="AH14" s="375"/>
      <c r="AI14" s="376"/>
      <c r="AZ14" s="0" t="s">
        <v>561</v>
      </c>
    </row>
    <row r="15" customFormat="false" ht="24.75" hidden="true" customHeight="true" outlineLevel="0" collapsed="false">
      <c r="E15" s="382"/>
      <c r="F15" s="403"/>
      <c r="G15" s="403"/>
      <c r="H15" s="403"/>
      <c r="I15" s="403"/>
      <c r="J15" s="403"/>
      <c r="K15" s="403"/>
      <c r="L15" s="403"/>
      <c r="M15" s="403"/>
      <c r="N15" s="403"/>
      <c r="O15" s="403"/>
      <c r="P15" s="403"/>
      <c r="Q15" s="403"/>
      <c r="R15" s="403"/>
      <c r="S15" s="403"/>
      <c r="T15" s="403"/>
      <c r="U15" s="403"/>
      <c r="V15" s="403"/>
      <c r="W15" s="403"/>
      <c r="X15" s="403"/>
      <c r="Y15" s="403"/>
      <c r="Z15" s="403"/>
      <c r="AA15" s="403"/>
      <c r="AB15" s="403"/>
      <c r="AC15" s="403"/>
      <c r="AD15" s="403"/>
      <c r="AE15" s="403"/>
      <c r="AF15" s="403"/>
      <c r="AG15" s="376"/>
    </row>
    <row r="16" customFormat="false" ht="19.5" hidden="false" customHeight="true" outlineLevel="0" collapsed="false">
      <c r="E16" s="438"/>
      <c r="F16" s="441" t="s">
        <v>578</v>
      </c>
      <c r="G16" s="441" t="s">
        <v>195</v>
      </c>
      <c r="H16" s="295" t="str">
        <f aca="false">+IFERROR(IF(COUNT(H14:H15),ROUND(SUM(H14:H15),0),""),"")</f>
        <v/>
      </c>
      <c r="I16" s="295" t="str">
        <f aca="false">+IFERROR(IF(COUNT(I14:I15),ROUND(SUM(I14:I15),0),""),"")</f>
        <v/>
      </c>
      <c r="J16" s="295" t="str">
        <f aca="false">+IFERROR(IF(COUNT(J14:J15),ROUND(SUM(J14:J15),0),""),"")</f>
        <v/>
      </c>
      <c r="K16" s="295" t="str">
        <f aca="false">+IFERROR(IF(COUNT(K14:K15),ROUND(SUM(K14:K15),0),""),"")</f>
        <v/>
      </c>
      <c r="L16" s="387" t="str">
        <f aca="false">+IFERROR(IF(COUNT(K16),ROUND(K16/'Shareholding Pattern'!$L$78*100,2),""),0)</f>
        <v/>
      </c>
      <c r="M16" s="88" t="str">
        <f aca="false">+IFERROR(IF(COUNT(M14:M15),ROUND(SUM(M14:M15),0),""),"")</f>
        <v/>
      </c>
      <c r="N16" s="88" t="str">
        <f aca="false">+IFERROR(IF(COUNT(N14:N15),ROUND(SUM(N14:N15),0),""),"")</f>
        <v/>
      </c>
      <c r="O16" s="88" t="str">
        <f aca="false">+IFERROR(IF(COUNT(O14:O15),ROUND(SUM(O14:O15),0),""),"")</f>
        <v/>
      </c>
      <c r="P16" s="387" t="str">
        <f aca="false">+IFERROR(IF(COUNT(O16),ROUND(O16/('Shareholding Pattern'!$P$79)*100,2),""),0)</f>
        <v/>
      </c>
      <c r="Q16" s="295" t="str">
        <f aca="false">+IFERROR(IF(COUNT(Q14:Q15),ROUND(SUM(Q14:Q15),0),""),"")</f>
        <v/>
      </c>
      <c r="R16" s="295" t="str">
        <f aca="false">+IFERROR(IF(COUNT(R14:R15),ROUND(SUM(R14:R15),0),""),"")</f>
        <v/>
      </c>
      <c r="S16" s="295"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Pattern'!$U$78)*100,2),""),0)</f>
        <v/>
      </c>
      <c r="W16" s="190" t="str">
        <f aca="false">+IFERROR(IF(COUNT(W14:W15),ROUND(SUM(W14:W15),0),""),"")</f>
        <v/>
      </c>
      <c r="X16" s="387" t="str">
        <f aca="false">+IFERROR(IF(COUNT(W16),ROUND(SUM(W16)/SUM(K16)*100,2),""),0)</f>
        <v/>
      </c>
      <c r="Y16" s="190" t="str">
        <f aca="false">+IFERROR(IF(COUNT(Y14:Y15),ROUND(SUM(Y14:Y15),0),""),"")</f>
        <v/>
      </c>
      <c r="Z16" s="387" t="str">
        <f aca="false">+IFERROR(IF(COUNT(Y16),ROUND(SUM(Y16)/SUM(K16)*100,2),""),0)</f>
        <v/>
      </c>
      <c r="AA16" s="190" t="str">
        <f aca="false">+IFERROR(IF(COUNT(AA14:AA15),ROUND(SUM(AA14:AA15),0),""),"")</f>
        <v/>
      </c>
      <c r="AB16" s="387" t="str">
        <f aca="false">+IFERROR(IF(COUNT(AA16),ROUND(SUM(AA16)/SUM(K16)*100,2),""),0)</f>
        <v/>
      </c>
      <c r="AC16" s="190" t="str">
        <f aca="false">+IFERROR(IF(COUNT(AC14:AC15),ROUND(SUM(AC14:AC15),0),""),"")</f>
        <v/>
      </c>
      <c r="AD16" s="387" t="str">
        <f aca="false">+IFERROR(IF(COUNT(AC16),ROUND(SUM(AC16)/SUM(K16)*100,2),""),0)</f>
        <v/>
      </c>
      <c r="AE16" s="190" t="str">
        <f aca="false">+IFERROR(IF(COUNT(AE14:AE15),ROUND(SUM(AE14:AE15),0),""),"")</f>
        <v/>
      </c>
      <c r="AF16" s="387" t="str">
        <f aca="false">+IFERROR(IF(COUNT(AE16),ROUND(SUM(AE16)/SUM(K16)*100,2),""),0)</f>
        <v/>
      </c>
      <c r="AG16" s="295" t="str">
        <f aca="false">+IFERROR(IF(COUNT(AG14:AG15),ROUND(SUM(AG14:AG15),0),""),"")</f>
        <v/>
      </c>
    </row>
  </sheetData>
  <sheetProtection sheet="true" password="f884" objects="true" scenarios="true"/>
  <mergeCells count="25">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Z10"/>
    <mergeCell ref="AA9:AB10"/>
    <mergeCell ref="AC9:AD10"/>
    <mergeCell ref="AE9:AF10"/>
    <mergeCell ref="AG9:AG11"/>
    <mergeCell ref="AH9:AH11"/>
    <mergeCell ref="AI9:AI11"/>
    <mergeCell ref="M10:O10"/>
    <mergeCell ref="P10:P11"/>
  </mergeCells>
  <dataValidations count="8">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AG13" type="whole">
      <formula1>K13</formula1>
      <formula2>0</formula2>
    </dataValidation>
    <dataValidation allowBlank="true" errorStyle="stop" operator="between" showDropDown="false" showErrorMessage="true" showInputMessage="true" sqref="AI13" type="list">
      <formula1>$AZ$2:$BA$2</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AA13" type="whole">
      <formula1>K13</formula1>
      <formula2>0</formula2>
    </dataValidation>
    <dataValidation allowBlank="true" errorStyle="stop" operator="lessThanOrEqual" showDropDown="false" showErrorMessage="true" showInputMessage="true" sqref="AC13" type="whole">
      <formula1>K13</formula1>
      <formula2>0</formula2>
    </dataValidation>
  </dataValidations>
  <hyperlinks>
    <hyperlink ref="F16" location="'Shareholding Pattern'!F23" display="Click here to go back "/>
    <hyperlink ref="G16" location="'Shareholding Pattern'!F23"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BI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G16" activeCellId="0" sqref="G16"/>
    </sheetView>
  </sheetViews>
  <sheetFormatPr defaultColWidth="4.00390625" defaultRowHeight="15" customHeight="true" zeroHeight="false" outlineLevelRow="0" outlineLevelCol="0"/>
  <cols>
    <col collapsed="false" customWidth="true" hidden="true" outlineLevel="0" max="2" min="1" style="0" width="2.71"/>
    <col collapsed="false" customWidth="true" hidden="false" outlineLevel="0" max="3" min="3" style="0" width="2.29"/>
    <col collapsed="false" customWidth="true" hidden="false" outlineLevel="0" max="4" min="4" style="0" width="9.71"/>
    <col collapsed="false" customWidth="true" hidden="false" outlineLevel="0" max="5" min="5" style="0" width="30.71"/>
    <col collapsed="false" customWidth="true" hidden="true" outlineLevel="0" max="6" min="6" style="0" width="35.71"/>
    <col collapsed="false" customWidth="true" hidden="false" outlineLevel="0" max="7" min="7" style="0" width="30.71"/>
    <col collapsed="false" customWidth="true" hidden="false" outlineLevel="0" max="10" min="8" style="0" width="20.71"/>
    <col collapsed="false" customWidth="true" hidden="true" outlineLevel="0" max="12" min="11" style="0" width="20.71"/>
    <col collapsed="false" customWidth="true" hidden="false" outlineLevel="0" max="15" min="13" style="0" width="20.71"/>
    <col collapsed="false" customWidth="true" hidden="true" outlineLevel="0" max="16" min="16" style="0" width="20.71"/>
    <col collapsed="false" customWidth="true" hidden="false" outlineLevel="0" max="18" min="17" style="0" width="20.71"/>
    <col collapsed="false" customWidth="true" hidden="true" outlineLevel="0" max="22" min="19" style="0" width="20.71"/>
    <col collapsed="false" customWidth="true" hidden="false" outlineLevel="0" max="23" min="23" style="0" width="20.71"/>
    <col collapsed="false" customWidth="true" hidden="false" outlineLevel="0" max="24" min="24" style="0" width="25.71"/>
    <col collapsed="false" customWidth="true" hidden="true" outlineLevel="0" max="34" min="25" style="0" width="20.71"/>
    <col collapsed="false" customWidth="true" hidden="false" outlineLevel="0" max="36" min="35" style="0" width="20.71"/>
    <col collapsed="false" customWidth="true" hidden="false" outlineLevel="0" max="37" min="37" style="424" width="20.71"/>
    <col collapsed="false" customWidth="true" hidden="false" outlineLevel="0" max="38" min="38" style="424" width="3.86"/>
    <col collapsed="false" customWidth="false" hidden="true" outlineLevel="0" max="16384" min="39" style="0" width="4"/>
  </cols>
  <sheetData>
    <row r="1" customFormat="false" ht="15" hidden="true" customHeight="false" outlineLevel="0" collapsed="false">
      <c r="I1" s="0" t="n">
        <v>0</v>
      </c>
    </row>
    <row r="2" customFormat="false" ht="15" hidden="true" customHeight="false" outlineLevel="0" collapsed="false">
      <c r="E2" s="0" t="s">
        <v>579</v>
      </c>
      <c r="F2" s="0" t="s">
        <v>564</v>
      </c>
      <c r="G2" s="0" t="s">
        <v>490</v>
      </c>
      <c r="H2" s="0" t="s">
        <v>491</v>
      </c>
      <c r="I2" s="0" t="s">
        <v>136</v>
      </c>
      <c r="J2" s="0" t="s">
        <v>137</v>
      </c>
      <c r="K2" s="0" t="s">
        <v>138</v>
      </c>
      <c r="L2" s="0" t="s">
        <v>139</v>
      </c>
      <c r="M2" s="0" t="s">
        <v>140</v>
      </c>
      <c r="N2" s="0" t="s">
        <v>141</v>
      </c>
      <c r="O2" s="0" t="s">
        <v>142</v>
      </c>
      <c r="P2" s="0" t="s">
        <v>143</v>
      </c>
      <c r="Q2" s="0" t="s">
        <v>144</v>
      </c>
      <c r="R2" s="0" t="s">
        <v>145</v>
      </c>
      <c r="S2" s="0" t="s">
        <v>146</v>
      </c>
      <c r="T2" s="0" t="s">
        <v>210</v>
      </c>
      <c r="U2" s="0" t="s">
        <v>211</v>
      </c>
      <c r="V2" s="0" t="s">
        <v>149</v>
      </c>
      <c r="W2" s="0" t="s">
        <v>150</v>
      </c>
      <c r="X2" s="0" t="s">
        <v>151</v>
      </c>
      <c r="Y2" s="0" t="s">
        <v>152</v>
      </c>
      <c r="Z2" s="0" t="s">
        <v>153</v>
      </c>
      <c r="AA2" s="0" t="s">
        <v>154</v>
      </c>
      <c r="AB2" s="0" t="s">
        <v>155</v>
      </c>
      <c r="AC2" s="0" t="s">
        <v>156</v>
      </c>
      <c r="AD2" s="0" t="s">
        <v>157</v>
      </c>
      <c r="AE2" s="0" t="s">
        <v>158</v>
      </c>
      <c r="AF2" s="0" t="s">
        <v>159</v>
      </c>
      <c r="AG2" s="0" t="s">
        <v>160</v>
      </c>
      <c r="AH2" s="0" t="s">
        <v>161</v>
      </c>
      <c r="AI2" s="0" t="s">
        <v>162</v>
      </c>
      <c r="AJ2" s="0" t="s">
        <v>492</v>
      </c>
      <c r="AK2" s="424" t="s">
        <v>493</v>
      </c>
      <c r="AZ2" s="0" t="s">
        <v>494</v>
      </c>
      <c r="BA2" s="0" t="s">
        <v>495</v>
      </c>
    </row>
    <row r="3" customFormat="false" ht="15" hidden="true" customHeight="false" outlineLevel="0" collapsed="false">
      <c r="AZ3" s="0" t="s">
        <v>452</v>
      </c>
      <c r="BA3" s="0" t="s">
        <v>580</v>
      </c>
      <c r="BB3" s="0" t="s">
        <v>581</v>
      </c>
      <c r="BC3" s="0" t="s">
        <v>582</v>
      </c>
      <c r="BD3" s="0" t="s">
        <v>567</v>
      </c>
      <c r="BE3" s="0" t="s">
        <v>583</v>
      </c>
      <c r="BF3" s="0" t="s">
        <v>561</v>
      </c>
      <c r="BG3" s="0" t="s">
        <v>555</v>
      </c>
      <c r="BH3" s="0" t="s">
        <v>584</v>
      </c>
      <c r="BI3" s="0" t="s">
        <v>585</v>
      </c>
    </row>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8" hidden="false" customHeight="true" outlineLevel="0" collapsed="false"/>
    <row r="8" customFormat="false" ht="15" hidden="false" customHeight="true" outlineLevel="0" collapsed="false"/>
    <row r="9" customFormat="false" ht="29.25" hidden="false" customHeight="true" outlineLevel="0" collapsed="false">
      <c r="D9" s="82" t="s">
        <v>85</v>
      </c>
      <c r="E9" s="82" t="s">
        <v>568</v>
      </c>
      <c r="F9" s="82"/>
      <c r="G9" s="82" t="s">
        <v>496</v>
      </c>
      <c r="H9" s="82" t="s">
        <v>497</v>
      </c>
      <c r="I9" s="82" t="s">
        <v>569</v>
      </c>
      <c r="J9" s="82" t="s">
        <v>171</v>
      </c>
      <c r="K9" s="82" t="s">
        <v>172</v>
      </c>
      <c r="L9" s="82" t="s">
        <v>173</v>
      </c>
      <c r="M9" s="82" t="s">
        <v>174</v>
      </c>
      <c r="N9" s="82" t="s">
        <v>175</v>
      </c>
      <c r="O9" s="82" t="s">
        <v>213</v>
      </c>
      <c r="P9" s="82"/>
      <c r="Q9" s="82"/>
      <c r="R9" s="82"/>
      <c r="S9" s="80" t="s">
        <v>177</v>
      </c>
      <c r="T9" s="80" t="s">
        <v>214</v>
      </c>
      <c r="U9" s="80" t="s">
        <v>215</v>
      </c>
      <c r="V9" s="80" t="s">
        <v>180</v>
      </c>
      <c r="W9" s="80" t="s">
        <v>498</v>
      </c>
      <c r="X9" s="83" t="s">
        <v>182</v>
      </c>
      <c r="Y9" s="82" t="s">
        <v>183</v>
      </c>
      <c r="Z9" s="82"/>
      <c r="AA9" s="82" t="s">
        <v>184</v>
      </c>
      <c r="AB9" s="82"/>
      <c r="AC9" s="82" t="s">
        <v>185</v>
      </c>
      <c r="AD9" s="82"/>
      <c r="AE9" s="82" t="s">
        <v>186</v>
      </c>
      <c r="AF9" s="82"/>
      <c r="AG9" s="82" t="s">
        <v>216</v>
      </c>
      <c r="AH9" s="82"/>
      <c r="AI9" s="80" t="s">
        <v>188</v>
      </c>
      <c r="AJ9" s="82" t="s">
        <v>492</v>
      </c>
      <c r="AK9" s="82" t="s">
        <v>493</v>
      </c>
      <c r="BD9" s="0" t="s">
        <v>568</v>
      </c>
    </row>
    <row r="10" customFormat="false" ht="31.5" hidden="false" customHeight="true" outlineLevel="0" collapsed="false">
      <c r="D10" s="82"/>
      <c r="E10" s="82"/>
      <c r="F10" s="82"/>
      <c r="G10" s="82"/>
      <c r="H10" s="82"/>
      <c r="I10" s="82"/>
      <c r="J10" s="82"/>
      <c r="K10" s="82"/>
      <c r="L10" s="82"/>
      <c r="M10" s="82"/>
      <c r="N10" s="82"/>
      <c r="O10" s="82" t="s">
        <v>217</v>
      </c>
      <c r="P10" s="82"/>
      <c r="Q10" s="82"/>
      <c r="R10" s="82" t="s">
        <v>218</v>
      </c>
      <c r="S10" s="80"/>
      <c r="T10" s="80"/>
      <c r="U10" s="80"/>
      <c r="V10" s="80"/>
      <c r="W10" s="80"/>
      <c r="X10" s="83"/>
      <c r="Y10" s="82"/>
      <c r="Z10" s="82"/>
      <c r="AA10" s="82"/>
      <c r="AB10" s="82"/>
      <c r="AC10" s="82"/>
      <c r="AD10" s="82"/>
      <c r="AE10" s="82"/>
      <c r="AF10" s="82"/>
      <c r="AG10" s="82"/>
      <c r="AH10" s="82"/>
      <c r="AI10" s="80"/>
      <c r="AJ10" s="82"/>
      <c r="AK10" s="82"/>
      <c r="BD10" s="0" t="s">
        <v>570</v>
      </c>
    </row>
    <row r="11" customFormat="false" ht="78.75" hidden="false" customHeight="true" outlineLevel="0" collapsed="false">
      <c r="D11" s="82"/>
      <c r="E11" s="82"/>
      <c r="F11" s="82"/>
      <c r="G11" s="82"/>
      <c r="H11" s="82"/>
      <c r="I11" s="82"/>
      <c r="J11" s="82"/>
      <c r="K11" s="82"/>
      <c r="L11" s="82"/>
      <c r="M11" s="82"/>
      <c r="N11" s="82"/>
      <c r="O11" s="82" t="s">
        <v>219</v>
      </c>
      <c r="P11" s="82" t="s">
        <v>194</v>
      </c>
      <c r="Q11" s="82" t="s">
        <v>195</v>
      </c>
      <c r="R11" s="82"/>
      <c r="S11" s="80"/>
      <c r="T11" s="80"/>
      <c r="U11" s="80"/>
      <c r="V11" s="80"/>
      <c r="W11" s="80"/>
      <c r="X11" s="83"/>
      <c r="Y11" s="83" t="s">
        <v>196</v>
      </c>
      <c r="Z11" s="83" t="s">
        <v>197</v>
      </c>
      <c r="AA11" s="80" t="s">
        <v>196</v>
      </c>
      <c r="AB11" s="83" t="s">
        <v>197</v>
      </c>
      <c r="AC11" s="80" t="s">
        <v>196</v>
      </c>
      <c r="AD11" s="83" t="s">
        <v>197</v>
      </c>
      <c r="AE11" s="80" t="s">
        <v>196</v>
      </c>
      <c r="AF11" s="83" t="s">
        <v>197</v>
      </c>
      <c r="AG11" s="80" t="s">
        <v>196</v>
      </c>
      <c r="AH11" s="83" t="s">
        <v>197</v>
      </c>
      <c r="AI11" s="80"/>
      <c r="AJ11" s="82"/>
      <c r="AK11" s="82"/>
    </row>
    <row r="12" customFormat="false" ht="19.5" hidden="false" customHeight="true" outlineLevel="0" collapsed="false">
      <c r="D12" s="129" t="s">
        <v>577</v>
      </c>
      <c r="E12" s="422" t="s">
        <v>243</v>
      </c>
      <c r="F12" s="425"/>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361"/>
    </row>
    <row r="13" s="362" customFormat="true" ht="19.5" hidden="true" customHeight="true" outlineLevel="0" collapsed="false">
      <c r="D13" s="84"/>
      <c r="E13" s="445"/>
      <c r="F13" s="426"/>
      <c r="G13" s="426"/>
      <c r="H13" s="364"/>
      <c r="I13" s="365"/>
      <c r="J13" s="365"/>
      <c r="K13" s="366"/>
      <c r="L13" s="366"/>
      <c r="M13" s="421" t="str">
        <f aca="false">+IFERROR(IF(COUNT(J13:L13),ROUND(SUM(J13:L13),0),""),"")</f>
        <v/>
      </c>
      <c r="N13" s="387" t="str">
        <f aca="false">+IFERROR(IF(COUNT(M13),ROUND(M13/'Shareholding Pattern'!$L$78*100,2),""),0)</f>
        <v/>
      </c>
      <c r="O13" s="369" t="str">
        <f aca="false">IF(J13="","",J13)</f>
        <v/>
      </c>
      <c r="P13" s="369"/>
      <c r="Q13" s="370" t="str">
        <f aca="false">+IFERROR(IF(COUNT(O13:P13),ROUND(SUM(O13,P13),0),""),"")</f>
        <v/>
      </c>
      <c r="R13" s="368" t="str">
        <f aca="false">+IFERROR(IF(COUNT(Q13),ROUND(Q13/('Shareholding Pattern'!$P$79)*100,2),""),0)</f>
        <v/>
      </c>
      <c r="S13" s="366"/>
      <c r="T13" s="366"/>
      <c r="U13" s="366"/>
      <c r="V13" s="427" t="str">
        <f aca="false">+IFERROR(IF(COUNT(S13:U13),ROUND(SUM(S13:U13),0),""),"")</f>
        <v/>
      </c>
      <c r="W13" s="371" t="str">
        <f aca="false">+IFERROR(IF(COUNT(M13,V13),ROUND(SUM(M13,V13),0),""),"")</f>
        <v/>
      </c>
      <c r="X13" s="387" t="str">
        <f aca="false">+IFERROR(IF(COUNT(M13,V13),ROUND(SUM(V13,M13)/SUM('Shareholding Pattern'!$L$78,'Shareholding Pattern'!$U$78)*100,2),""),0)</f>
        <v/>
      </c>
      <c r="Y13" s="366"/>
      <c r="Z13" s="387" t="str">
        <f aca="false">+IFERROR(IF(COUNT(Y13),ROUND(SUM(Y13)/SUM(M13)*100,2),""),0)</f>
        <v/>
      </c>
      <c r="AA13" s="366"/>
      <c r="AB13" s="387" t="str">
        <f aca="false">+IFERROR(IF(COUNT(AA13),ROUND(SUM(AA13)/SUM(M13)*100,2),""),0)</f>
        <v/>
      </c>
      <c r="AC13" s="366"/>
      <c r="AD13" s="387" t="str">
        <f aca="false">+IFERROR(IF(COUNT(AC13),ROUND(SUM(AC13)/SUM(M13)*100,2),""),0)</f>
        <v/>
      </c>
      <c r="AE13" s="366"/>
      <c r="AF13" s="387" t="str">
        <f aca="false">+IFERROR(IF(COUNT(AE13),ROUND(SUM(AE13)/SUM(M13)*100,2),""),0)</f>
        <v/>
      </c>
      <c r="AG13" s="372" t="str">
        <f aca="false">+IFERROR(IF(COUNT(AA13,AC13,AE13),ROUND(SUM(AA13,AC13,AE13),0),""),"")</f>
        <v/>
      </c>
      <c r="AH13" s="368" t="str">
        <f aca="false">+IFERROR(IF(COUNT(AG13),ROUND(SUM(AG13)/SUM(M13)*100,2),""),0)</f>
        <v/>
      </c>
      <c r="AI13" s="365"/>
      <c r="AJ13" s="373"/>
      <c r="AK13" s="374"/>
      <c r="AL13" s="429"/>
      <c r="AN13" s="430" t="n">
        <f aca="false">IF(SUM(M13)&gt;0,1,0)</f>
        <v>0</v>
      </c>
      <c r="AO13" s="430" t="str">
        <f aca="false">IF(COUNT(M13:$M$15000)=0,"",SUM(AN1:AN65532))</f>
        <v/>
      </c>
    </row>
    <row r="14" customFormat="false" ht="27" hidden="false" customHeight="true" outlineLevel="0" collapsed="false">
      <c r="D14" s="446"/>
      <c r="E14" s="447"/>
      <c r="F14" s="447"/>
      <c r="G14" s="447"/>
      <c r="H14" s="447"/>
      <c r="I14" s="447"/>
      <c r="J14" s="447"/>
      <c r="K14" s="447"/>
      <c r="L14" s="447"/>
      <c r="M14" s="447"/>
      <c r="N14" s="447"/>
      <c r="O14" s="447"/>
      <c r="P14" s="447"/>
      <c r="Q14" s="447"/>
      <c r="R14" s="447"/>
      <c r="S14" s="447"/>
      <c r="T14" s="447"/>
      <c r="U14" s="447"/>
      <c r="V14" s="447"/>
      <c r="W14" s="447"/>
      <c r="X14" s="447"/>
      <c r="Y14" s="447"/>
      <c r="Z14" s="447"/>
      <c r="AA14" s="447"/>
      <c r="AB14" s="447"/>
      <c r="AC14" s="447"/>
      <c r="AD14" s="447"/>
      <c r="AE14" s="447"/>
      <c r="AF14" s="447"/>
      <c r="AG14" s="447"/>
      <c r="AI14" s="375"/>
      <c r="AJ14" s="375"/>
      <c r="AK14" s="448"/>
    </row>
    <row r="15" customFormat="false" ht="15" hidden="true" customHeight="false" outlineLevel="0" collapsed="false">
      <c r="D15" s="229"/>
      <c r="AH15" s="375"/>
      <c r="AI15" s="375"/>
    </row>
    <row r="16" customFormat="false" ht="19.5" hidden="false" customHeight="true" outlineLevel="0" collapsed="false">
      <c r="D16" s="438"/>
      <c r="E16" s="440"/>
      <c r="F16" s="440"/>
      <c r="G16" s="439" t="s">
        <v>509</v>
      </c>
      <c r="H16" s="439" t="s">
        <v>195</v>
      </c>
      <c r="I16" s="190" t="str">
        <f aca="false">+IFERROR(IF(COUNT(I14:I15),ROUND(SUM(I14:I15),0),""),"")</f>
        <v/>
      </c>
      <c r="J16" s="190" t="str">
        <f aca="false">+IFERROR(IF(COUNT(J14:J15),ROUND(SUM(J14:J15),0),""),"")</f>
        <v/>
      </c>
      <c r="K16" s="190" t="str">
        <f aca="false">+IFERROR(IF(COUNT(K14:K15),ROUND(SUM(K14:K15),0),""),"")</f>
        <v/>
      </c>
      <c r="L16" s="190" t="str">
        <f aca="false">+IFERROR(IF(COUNT(L14:L15),ROUND(SUM(L14:L15),0),""),"")</f>
        <v/>
      </c>
      <c r="M16" s="190" t="str">
        <f aca="false">+IFERROR(IF(COUNT(M14:M15),ROUND(SUM(M14:M15),0),""),"")</f>
        <v/>
      </c>
      <c r="N16" s="387" t="str">
        <f aca="false">+IFERROR(IF(COUNT(M16),ROUND(M16/'Shareholding Pattern'!$L$78*100,2),""),0)</f>
        <v/>
      </c>
      <c r="O16" s="87" t="str">
        <f aca="false">+IFERROR(IF(COUNT(O14:O15),ROUND(SUM(O14:O15),0),""),"")</f>
        <v/>
      </c>
      <c r="P16" s="87" t="str">
        <f aca="false">+IFERROR(IF(COUNT(P14:P15),ROUND(SUM(P14:P15),0),""),"")</f>
        <v/>
      </c>
      <c r="Q16" s="87" t="str">
        <f aca="false">+IFERROR(IF(COUNT(Q14:Q15),ROUND(SUM(Q14:Q15),0),""),"")</f>
        <v/>
      </c>
      <c r="R16" s="387" t="str">
        <f aca="false">+IFERROR(IF(COUNT(Q16),ROUND(Q16/('Shareholding Pattern'!$P$79)*100,2),""),0)</f>
        <v/>
      </c>
      <c r="S16" s="190" t="str">
        <f aca="false">+IFERROR(IF(COUNT(S14:S15),ROUND(SUM(S14:S15),0),""),"")</f>
        <v/>
      </c>
      <c r="T16" s="190" t="str">
        <f aca="false">+IFERROR(IF(COUNT(T14:T15),ROUND(SUM(T14:T15),0),""),"")</f>
        <v/>
      </c>
      <c r="U16" s="190" t="str">
        <f aca="false">+IFERROR(IF(COUNT(U14:U15),ROUND(SUM(U14:U15),0),""),"")</f>
        <v/>
      </c>
      <c r="V16" s="190" t="str">
        <f aca="false">+IFERROR(IF(COUNT(V14:V15),ROUND(SUM(V14:V15),0),""),"")</f>
        <v/>
      </c>
      <c r="W16" s="190" t="str">
        <f aca="false">+IFERROR(IF(COUNT(W14:W15),ROUND(SUM(W14:W15),0),""),"")</f>
        <v/>
      </c>
      <c r="X16" s="387" t="str">
        <f aca="false">+IFERROR(IF(COUNT(M16,V16),ROUND(SUM(V16,M16)/SUM('Shareholding Pattern'!$L$78,'Shareholding Pattern'!$U$78)*100,2),""),0)</f>
        <v/>
      </c>
      <c r="Y16" s="190" t="str">
        <f aca="false">+IFERROR(IF(COUNT(Y14:Y15),ROUND(SUM(Y14:Y15),0),""),"")</f>
        <v/>
      </c>
      <c r="Z16" s="387" t="str">
        <f aca="false">+IFERROR(IF(COUNT(Y16),ROUND(SUM(Y16)/SUM(M16)*100,2),""),0)</f>
        <v/>
      </c>
      <c r="AA16" s="190" t="str">
        <f aca="false">+IFERROR(IF(COUNT(AA14:AA15),ROUND(SUM(AA14:AA15),0),""),"")</f>
        <v/>
      </c>
      <c r="AB16" s="387" t="str">
        <f aca="false">+IFERROR(IF(COUNT(AA16),ROUND(SUM(AA16)/SUM(M16)*100,2),""),0)</f>
        <v/>
      </c>
      <c r="AC16" s="190" t="str">
        <f aca="false">+IFERROR(IF(COUNT(AC14:AC15),ROUND(SUM(AC14:AC15),0),""),"")</f>
        <v/>
      </c>
      <c r="AD16" s="387" t="str">
        <f aca="false">+IFERROR(IF(COUNT(AC16),ROUND(SUM(AC16)/SUM(M16)*100,2),""),0)</f>
        <v/>
      </c>
      <c r="AE16" s="190" t="str">
        <f aca="false">+IFERROR(IF(COUNT(AE14:AE15),ROUND(SUM(AE14:AE15),0),""),"")</f>
        <v/>
      </c>
      <c r="AF16" s="387" t="str">
        <f aca="false">+IFERROR(IF(COUNT(AE16),ROUND(SUM(AE16)/SUM(M16)*100,2),""),0)</f>
        <v/>
      </c>
      <c r="AG16" s="190" t="str">
        <f aca="false">+IFERROR(IF(COUNT(AG14:AG15),ROUND(SUM(AG14:AG15),0),""),"")</f>
        <v/>
      </c>
      <c r="AH16" s="387" t="str">
        <f aca="false">+IFERROR(IF(COUNT(AG16),ROUND(SUM(AG16)/SUM(M16)*100,2),""),0)</f>
        <v/>
      </c>
      <c r="AI16" s="190" t="str">
        <f aca="false">+IFERROR(IF(COUNT(AI14:AI15),ROUND(SUM(AI14:AI15),0),""),"")</f>
        <v/>
      </c>
    </row>
  </sheetData>
  <sheetProtection sheet="true" password="f884" objects="true" scenarios="true"/>
  <mergeCells count="28">
    <mergeCell ref="D9:D11"/>
    <mergeCell ref="E9:E11"/>
    <mergeCell ref="F9:F11"/>
    <mergeCell ref="G9:G11"/>
    <mergeCell ref="H9:H11"/>
    <mergeCell ref="I9:I11"/>
    <mergeCell ref="J9:J11"/>
    <mergeCell ref="K9:K11"/>
    <mergeCell ref="L9:L11"/>
    <mergeCell ref="M9:M11"/>
    <mergeCell ref="N9:N11"/>
    <mergeCell ref="O9:R9"/>
    <mergeCell ref="S9:S11"/>
    <mergeCell ref="T9:T11"/>
    <mergeCell ref="U9:U11"/>
    <mergeCell ref="V9:V11"/>
    <mergeCell ref="W9:W11"/>
    <mergeCell ref="X9:X11"/>
    <mergeCell ref="Y9:Z10"/>
    <mergeCell ref="AA9:AB10"/>
    <mergeCell ref="AC9:AD10"/>
    <mergeCell ref="AE9:AF10"/>
    <mergeCell ref="AG9:AH10"/>
    <mergeCell ref="AI9:AI11"/>
    <mergeCell ref="AJ9:AJ11"/>
    <mergeCell ref="AK9:AK11"/>
    <mergeCell ref="O10:Q10"/>
    <mergeCell ref="R10:R11"/>
  </mergeCells>
  <dataValidations count="10">
    <dataValidation allowBlank="true" errorStyle="stop" operator="equal" prompt="[A-Z][A-Z][A-Z][A-Z][A-Z][0-9][0-9][0-9][0-9][A-Z]&#10;&#10;In absence of PAN write : ZZZZZ9999Z" showDropDown="false" showErrorMessage="true" showInputMessage="true" sqref="H13" type="textLength">
      <formula1>10</formula1>
      <formula2>0</formula2>
    </dataValidation>
    <dataValidation allowBlank="true" errorStyle="stop" operator="greaterThanOrEqual" showDropDown="false" showErrorMessage="true" showInputMessage="true" sqref="I13:L13 O13:P13 S13:U13" type="whole">
      <formula1>0</formula1>
      <formula2>0</formula2>
    </dataValidation>
    <dataValidation allowBlank="true" errorStyle="stop" operator="lessThanOrEqual" showDropDown="false" showErrorMessage="true" showInputMessage="true" sqref="AI13" type="whole">
      <formula1>M13</formula1>
      <formula2>0</formula2>
    </dataValidation>
    <dataValidation allowBlank="true" errorStyle="stop" operator="between" showDropDown="false" showErrorMessage="true" showInputMessage="true" sqref="E13" type="list">
      <formula1>$AZ$3:$BI$3</formula1>
      <formula2>0</formula2>
    </dataValidation>
    <dataValidation allowBlank="true" errorStyle="stop" operator="between" showDropDown="false" showErrorMessage="true" showInputMessage="true" sqref="F13" type="list">
      <formula1>$BD$9:$BD$10</formula1>
      <formula2>0</formula2>
    </dataValidation>
    <dataValidation allowBlank="true" errorStyle="stop" operator="between" showDropDown="false" showErrorMessage="true" showInputMessage="true" sqref="AK13" type="list">
      <formula1>$AZ$2:$BA$2</formula1>
      <formula2>0</formula2>
    </dataValidation>
    <dataValidation allowBlank="true" errorStyle="stop" operator="lessThanOrEqual" showDropDown="false" showErrorMessage="true" showInputMessage="true" sqref="Y13" type="whole">
      <formula1>M13</formula1>
      <formula2>0</formula2>
    </dataValidation>
    <dataValidation allowBlank="true" errorStyle="stop" operator="lessThanOrEqual" showDropDown="false" showErrorMessage="true" showInputMessage="true" sqref="AA13" type="whole">
      <formula1>M13</formula1>
      <formula2>0</formula2>
    </dataValidation>
    <dataValidation allowBlank="true" errorStyle="stop" operator="lessThanOrEqual" showDropDown="false" showErrorMessage="true" showInputMessage="true" sqref="AC13" type="whole">
      <formula1>M13</formula1>
      <formula2>0</formula2>
    </dataValidation>
    <dataValidation allowBlank="true" errorStyle="stop" operator="lessThanOrEqual" showDropDown="false" showErrorMessage="true" showInputMessage="true" sqref="AE13" type="whole">
      <formula1>M13</formula1>
      <formula2>0</formula2>
    </dataValidation>
  </dataValidations>
  <hyperlinks>
    <hyperlink ref="G16" location="'Shareholding Pattern'!F24" display="Click here to go back"/>
    <hyperlink ref="H16" location="'Shareholding Pattern'!F24"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275"/>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A1" activeCellId="0" sqref="A1"/>
    </sheetView>
  </sheetViews>
  <sheetFormatPr defaultColWidth="8.54296875" defaultRowHeight="15" customHeight="true" zeroHeight="false" outlineLevelRow="0" outlineLevelCol="0"/>
  <cols>
    <col collapsed="false" customWidth="true" hidden="false" outlineLevel="0" max="1" min="1" style="0" width="63.71"/>
    <col collapsed="false" customWidth="true" hidden="false" outlineLevel="0" max="2" min="2" style="0" width="45.71"/>
    <col collapsed="false" customWidth="true" hidden="false" outlineLevel="0" max="3" min="3" style="0" width="29.14"/>
    <col collapsed="false" customWidth="true" hidden="false" outlineLevel="0" max="4" min="4" style="0" width="15.42"/>
    <col collapsed="false" customWidth="true" hidden="false" outlineLevel="0" max="6" min="5" style="0" width="50.71"/>
    <col collapsed="false" customWidth="true" hidden="false" outlineLevel="0" max="8" min="7" style="0" width="9.14"/>
    <col collapsed="false" customWidth="true" hidden="false" outlineLevel="0" max="9" min="9" style="0" width="47.42"/>
    <col collapsed="false" customWidth="true" hidden="false" outlineLevel="0" max="24" min="10" style="0" width="9.14"/>
    <col collapsed="false" customWidth="true" hidden="false" outlineLevel="0" max="25" min="25" style="0" width="14"/>
  </cols>
  <sheetData>
    <row r="1" customFormat="false" ht="17.35" hidden="false" customHeight="false" outlineLevel="0" collapsed="false">
      <c r="A1" s="449" t="s">
        <v>586</v>
      </c>
      <c r="B1" s="449" t="s">
        <v>587</v>
      </c>
      <c r="C1" s="449" t="s">
        <v>588</v>
      </c>
      <c r="D1" s="449" t="s">
        <v>589</v>
      </c>
      <c r="E1" s="449" t="s">
        <v>590</v>
      </c>
    </row>
    <row r="2" customFormat="false" ht="17.35" hidden="false" customHeight="false" outlineLevel="0" collapsed="false">
      <c r="A2" s="450" t="s">
        <v>591</v>
      </c>
      <c r="B2" s="450"/>
      <c r="C2" s="450"/>
      <c r="D2" s="450"/>
      <c r="E2" s="450"/>
    </row>
    <row r="3" customFormat="false" ht="35.5" hidden="false" customHeight="false" outlineLevel="0" collapsed="false">
      <c r="A3" s="451" t="s">
        <v>592</v>
      </c>
      <c r="B3" s="451" t="s">
        <v>62</v>
      </c>
      <c r="C3" s="451" t="s">
        <v>593</v>
      </c>
      <c r="D3" s="451" t="s">
        <v>594</v>
      </c>
      <c r="E3" s="451" t="s">
        <v>595</v>
      </c>
    </row>
    <row r="4" customFormat="false" ht="24.05" hidden="false" customHeight="false" outlineLevel="0" collapsed="false">
      <c r="A4" s="451" t="s">
        <v>596</v>
      </c>
      <c r="B4" s="451" t="s">
        <v>64</v>
      </c>
      <c r="C4" s="451" t="s">
        <v>597</v>
      </c>
      <c r="D4" s="451" t="s">
        <v>594</v>
      </c>
      <c r="E4" s="451" t="s">
        <v>598</v>
      </c>
    </row>
    <row r="5" customFormat="false" ht="24.05" hidden="false" customHeight="false" outlineLevel="0" collapsed="false">
      <c r="A5" s="451" t="s">
        <v>599</v>
      </c>
      <c r="B5" s="451" t="s">
        <v>67</v>
      </c>
      <c r="C5" s="451" t="s">
        <v>597</v>
      </c>
      <c r="D5" s="451" t="s">
        <v>594</v>
      </c>
      <c r="E5" s="451" t="s">
        <v>598</v>
      </c>
    </row>
    <row r="6" customFormat="false" ht="15" hidden="false" customHeight="false" outlineLevel="0" collapsed="false">
      <c r="A6" s="451" t="s">
        <v>70</v>
      </c>
      <c r="B6" s="451" t="s">
        <v>70</v>
      </c>
      <c r="C6" s="451" t="s">
        <v>600</v>
      </c>
      <c r="D6" s="451" t="s">
        <v>594</v>
      </c>
      <c r="E6" s="451" t="s">
        <v>601</v>
      </c>
    </row>
    <row r="7" customFormat="false" ht="15" hidden="false" customHeight="false" outlineLevel="0" collapsed="false">
      <c r="A7" s="451" t="s">
        <v>602</v>
      </c>
      <c r="B7" s="451" t="s">
        <v>73</v>
      </c>
      <c r="C7" s="451" t="s">
        <v>597</v>
      </c>
      <c r="D7" s="451" t="s">
        <v>594</v>
      </c>
      <c r="E7" s="451" t="s">
        <v>603</v>
      </c>
    </row>
    <row r="8" customFormat="false" ht="35.5" hidden="false" customHeight="false" outlineLevel="0" collapsed="false">
      <c r="A8" s="451" t="s">
        <v>604</v>
      </c>
      <c r="B8" s="451" t="s">
        <v>76</v>
      </c>
      <c r="C8" s="451" t="s">
        <v>605</v>
      </c>
      <c r="D8" s="451" t="s">
        <v>606</v>
      </c>
      <c r="E8" s="451" t="s">
        <v>607</v>
      </c>
    </row>
    <row r="9" customFormat="false" ht="24.05" hidden="false" customHeight="false" outlineLevel="0" collapsed="false">
      <c r="A9" s="451" t="s">
        <v>608</v>
      </c>
      <c r="B9" s="451" t="s">
        <v>77</v>
      </c>
      <c r="C9" s="451" t="s">
        <v>609</v>
      </c>
      <c r="D9" s="451" t="s">
        <v>594</v>
      </c>
      <c r="E9" s="451" t="s">
        <v>610</v>
      </c>
    </row>
    <row r="10" customFormat="false" ht="24.05" hidden="false" customHeight="false" outlineLevel="0" collapsed="false">
      <c r="A10" s="451" t="s">
        <v>611</v>
      </c>
      <c r="B10" s="451" t="s">
        <v>78</v>
      </c>
      <c r="C10" s="451" t="s">
        <v>612</v>
      </c>
      <c r="D10" s="451" t="s">
        <v>594</v>
      </c>
      <c r="E10" s="451" t="s">
        <v>610</v>
      </c>
    </row>
    <row r="11" customFormat="false" ht="35.5" hidden="false" customHeight="false" outlineLevel="0" collapsed="false">
      <c r="A11" s="451" t="s">
        <v>613</v>
      </c>
      <c r="B11" s="451" t="s">
        <v>79</v>
      </c>
      <c r="C11" s="451" t="s">
        <v>614</v>
      </c>
      <c r="D11" s="451" t="s">
        <v>606</v>
      </c>
      <c r="E11" s="451" t="s">
        <v>615</v>
      </c>
    </row>
    <row r="12" customFormat="false" ht="46.95" hidden="false" customHeight="false" outlineLevel="0" collapsed="false">
      <c r="A12" s="451" t="s">
        <v>616</v>
      </c>
      <c r="B12" s="451" t="s">
        <v>616</v>
      </c>
      <c r="C12" s="451" t="s">
        <v>614</v>
      </c>
      <c r="D12" s="451" t="s">
        <v>606</v>
      </c>
      <c r="E12" s="451" t="s">
        <v>617</v>
      </c>
    </row>
    <row r="13" customFormat="false" ht="24.05" hidden="false" customHeight="false" outlineLevel="0" collapsed="false">
      <c r="A13" s="451" t="s">
        <v>618</v>
      </c>
      <c r="B13" s="451" t="s">
        <v>618</v>
      </c>
      <c r="C13" s="451" t="s">
        <v>614</v>
      </c>
      <c r="D13" s="451" t="s">
        <v>606</v>
      </c>
      <c r="E13" s="451" t="s">
        <v>619</v>
      </c>
    </row>
    <row r="14" customFormat="false" ht="58.4" hidden="false" customHeight="false" outlineLevel="0" collapsed="false">
      <c r="A14" s="451" t="s">
        <v>620</v>
      </c>
      <c r="B14" s="451" t="s">
        <v>81</v>
      </c>
      <c r="C14" s="451" t="s">
        <v>614</v>
      </c>
      <c r="D14" s="451" t="s">
        <v>606</v>
      </c>
      <c r="E14" s="451" t="s">
        <v>621</v>
      </c>
    </row>
    <row r="15" customFormat="false" ht="24.05" hidden="false" customHeight="false" outlineLevel="0" collapsed="false">
      <c r="A15" s="451" t="s">
        <v>622</v>
      </c>
      <c r="B15" s="451" t="s">
        <v>82</v>
      </c>
      <c r="C15" s="451" t="s">
        <v>623</v>
      </c>
      <c r="D15" s="451" t="s">
        <v>594</v>
      </c>
      <c r="E15" s="451"/>
    </row>
    <row r="16" customFormat="false" ht="17.35" hidden="false" customHeight="false" outlineLevel="0" collapsed="false">
      <c r="A16" s="450" t="s">
        <v>24</v>
      </c>
      <c r="B16" s="450"/>
      <c r="C16" s="450"/>
      <c r="D16" s="450"/>
      <c r="E16" s="450"/>
    </row>
    <row r="17" customFormat="false" ht="15" hidden="false" customHeight="false" outlineLevel="0" collapsed="false">
      <c r="A17" s="451" t="s">
        <v>624</v>
      </c>
      <c r="B17" s="451" t="s">
        <v>92</v>
      </c>
      <c r="C17" s="451" t="s">
        <v>605</v>
      </c>
      <c r="D17" s="451" t="s">
        <v>606</v>
      </c>
      <c r="E17" s="451"/>
    </row>
    <row r="18" customFormat="false" ht="24.05" hidden="false" customHeight="false" outlineLevel="0" collapsed="false">
      <c r="A18" s="451" t="s">
        <v>625</v>
      </c>
      <c r="B18" s="451" t="s">
        <v>93</v>
      </c>
      <c r="C18" s="451" t="s">
        <v>605</v>
      </c>
      <c r="D18" s="451" t="s">
        <v>606</v>
      </c>
      <c r="E18" s="451"/>
    </row>
    <row r="19" customFormat="false" ht="15" hidden="false" customHeight="false" outlineLevel="0" collapsed="false">
      <c r="A19" s="451" t="s">
        <v>626</v>
      </c>
      <c r="B19" s="451" t="s">
        <v>94</v>
      </c>
      <c r="C19" s="451" t="s">
        <v>605</v>
      </c>
      <c r="D19" s="451" t="s">
        <v>606</v>
      </c>
      <c r="E19" s="451"/>
    </row>
    <row r="20" customFormat="false" ht="24.05" hidden="false" customHeight="false" outlineLevel="0" collapsed="false">
      <c r="A20" s="451" t="s">
        <v>627</v>
      </c>
      <c r="B20" s="451" t="s">
        <v>95</v>
      </c>
      <c r="C20" s="451" t="s">
        <v>605</v>
      </c>
      <c r="D20" s="451" t="s">
        <v>606</v>
      </c>
      <c r="E20" s="451"/>
    </row>
    <row r="21" customFormat="false" ht="15" hidden="false" customHeight="false" outlineLevel="0" collapsed="false">
      <c r="A21" s="451" t="s">
        <v>628</v>
      </c>
      <c r="B21" s="451" t="s">
        <v>97</v>
      </c>
      <c r="C21" s="451" t="s">
        <v>605</v>
      </c>
      <c r="D21" s="451" t="s">
        <v>606</v>
      </c>
      <c r="E21" s="451"/>
    </row>
    <row r="22" customFormat="false" ht="24.05" hidden="false" customHeight="false" outlineLevel="0" collapsed="false">
      <c r="A22" s="451" t="s">
        <v>629</v>
      </c>
      <c r="B22" s="451" t="s">
        <v>98</v>
      </c>
      <c r="C22" s="451" t="s">
        <v>605</v>
      </c>
      <c r="D22" s="451" t="s">
        <v>606</v>
      </c>
      <c r="E22" s="451"/>
    </row>
    <row r="23" customFormat="false" ht="24.05" hidden="false" customHeight="false" outlineLevel="0" collapsed="false">
      <c r="A23" s="451" t="s">
        <v>630</v>
      </c>
      <c r="B23" s="451" t="s">
        <v>99</v>
      </c>
      <c r="C23" s="451" t="s">
        <v>605</v>
      </c>
      <c r="D23" s="451" t="s">
        <v>606</v>
      </c>
      <c r="E23" s="451"/>
    </row>
    <row r="24" customFormat="false" ht="24.05" hidden="false" customHeight="false" outlineLevel="0" collapsed="false">
      <c r="A24" s="451" t="s">
        <v>631</v>
      </c>
      <c r="B24" s="451" t="s">
        <v>100</v>
      </c>
      <c r="C24" s="451" t="s">
        <v>605</v>
      </c>
      <c r="D24" s="451" t="s">
        <v>606</v>
      </c>
      <c r="E24" s="451"/>
    </row>
    <row r="25" customFormat="false" ht="15" hidden="false" customHeight="false" outlineLevel="0" collapsed="false">
      <c r="A25" s="451" t="s">
        <v>632</v>
      </c>
      <c r="B25" s="451" t="s">
        <v>102</v>
      </c>
      <c r="C25" s="451" t="s">
        <v>605</v>
      </c>
      <c r="D25" s="451" t="s">
        <v>606</v>
      </c>
      <c r="E25" s="451"/>
    </row>
    <row r="26" customFormat="false" ht="24.05" hidden="false" customHeight="false" outlineLevel="0" collapsed="false">
      <c r="A26" s="451" t="s">
        <v>633</v>
      </c>
      <c r="B26" s="451" t="s">
        <v>103</v>
      </c>
      <c r="C26" s="451" t="s">
        <v>605</v>
      </c>
      <c r="D26" s="451" t="s">
        <v>606</v>
      </c>
      <c r="E26" s="451"/>
    </row>
    <row r="27" customFormat="false" ht="15" hidden="false" customHeight="false" outlineLevel="0" collapsed="false">
      <c r="A27" s="451" t="s">
        <v>634</v>
      </c>
      <c r="B27" s="451" t="s">
        <v>104</v>
      </c>
      <c r="C27" s="451" t="s">
        <v>605</v>
      </c>
      <c r="D27" s="451" t="s">
        <v>606</v>
      </c>
      <c r="E27" s="451"/>
    </row>
    <row r="28" customFormat="false" ht="15" hidden="false" customHeight="false" outlineLevel="0" collapsed="false">
      <c r="A28" s="451" t="s">
        <v>635</v>
      </c>
      <c r="B28" s="451" t="s">
        <v>105</v>
      </c>
      <c r="C28" s="451" t="s">
        <v>605</v>
      </c>
      <c r="D28" s="451" t="s">
        <v>606</v>
      </c>
      <c r="E28" s="451"/>
    </row>
    <row r="29" customFormat="false" ht="15" hidden="false" customHeight="false" outlineLevel="0" collapsed="false">
      <c r="A29" s="451" t="s">
        <v>636</v>
      </c>
      <c r="B29" s="451" t="s">
        <v>107</v>
      </c>
      <c r="C29" s="451" t="s">
        <v>605</v>
      </c>
      <c r="D29" s="451" t="s">
        <v>606</v>
      </c>
      <c r="E29" s="451"/>
    </row>
    <row r="30" customFormat="false" ht="24.05" hidden="false" customHeight="false" outlineLevel="0" collapsed="false">
      <c r="A30" s="451" t="s">
        <v>637</v>
      </c>
      <c r="B30" s="451" t="s">
        <v>108</v>
      </c>
      <c r="C30" s="451" t="s">
        <v>605</v>
      </c>
      <c r="D30" s="451" t="s">
        <v>606</v>
      </c>
      <c r="E30" s="451"/>
    </row>
    <row r="31" customFormat="false" ht="24.05" hidden="false" customHeight="false" outlineLevel="0" collapsed="false">
      <c r="A31" s="451" t="s">
        <v>638</v>
      </c>
      <c r="B31" s="451" t="s">
        <v>109</v>
      </c>
      <c r="C31" s="451" t="s">
        <v>605</v>
      </c>
      <c r="D31" s="451" t="s">
        <v>606</v>
      </c>
      <c r="E31" s="451"/>
    </row>
    <row r="32" customFormat="false" ht="24.05" hidden="false" customHeight="false" outlineLevel="0" collapsed="false">
      <c r="A32" s="451" t="s">
        <v>639</v>
      </c>
      <c r="B32" s="451" t="s">
        <v>110</v>
      </c>
      <c r="C32" s="451" t="s">
        <v>605</v>
      </c>
      <c r="D32" s="451" t="s">
        <v>606</v>
      </c>
      <c r="E32" s="451"/>
    </row>
    <row r="33" customFormat="false" ht="24.05" hidden="false" customHeight="false" outlineLevel="0" collapsed="false">
      <c r="A33" s="451" t="s">
        <v>640</v>
      </c>
      <c r="B33" s="451" t="s">
        <v>112</v>
      </c>
      <c r="C33" s="451" t="s">
        <v>605</v>
      </c>
      <c r="D33" s="451" t="s">
        <v>606</v>
      </c>
      <c r="E33" s="451"/>
    </row>
    <row r="34" customFormat="false" ht="24.05" hidden="false" customHeight="false" outlineLevel="0" collapsed="false">
      <c r="A34" s="451" t="s">
        <v>641</v>
      </c>
      <c r="B34" s="451" t="s">
        <v>113</v>
      </c>
      <c r="C34" s="451" t="s">
        <v>605</v>
      </c>
      <c r="D34" s="451" t="s">
        <v>606</v>
      </c>
      <c r="E34" s="451"/>
    </row>
    <row r="35" customFormat="false" ht="24.05" hidden="false" customHeight="false" outlineLevel="0" collapsed="false">
      <c r="A35" s="451" t="s">
        <v>642</v>
      </c>
      <c r="B35" s="451" t="s">
        <v>114</v>
      </c>
      <c r="C35" s="451" t="s">
        <v>605</v>
      </c>
      <c r="D35" s="451" t="s">
        <v>606</v>
      </c>
      <c r="E35" s="451"/>
    </row>
    <row r="36" customFormat="false" ht="24.05" hidden="false" customHeight="false" outlineLevel="0" collapsed="false">
      <c r="A36" s="451" t="s">
        <v>643</v>
      </c>
      <c r="B36" s="451" t="s">
        <v>115</v>
      </c>
      <c r="C36" s="451" t="s">
        <v>605</v>
      </c>
      <c r="D36" s="451" t="s">
        <v>606</v>
      </c>
      <c r="E36" s="451"/>
    </row>
    <row r="37" customFormat="false" ht="15" hidden="false" customHeight="false" outlineLevel="0" collapsed="false">
      <c r="A37" s="451" t="s">
        <v>644</v>
      </c>
      <c r="B37" s="451" t="s">
        <v>117</v>
      </c>
      <c r="C37" s="451" t="s">
        <v>605</v>
      </c>
      <c r="D37" s="451" t="s">
        <v>606</v>
      </c>
      <c r="E37" s="451"/>
    </row>
    <row r="38" customFormat="false" ht="24.05" hidden="false" customHeight="false" outlineLevel="0" collapsed="false">
      <c r="A38" s="451" t="s">
        <v>645</v>
      </c>
      <c r="B38" s="451" t="s">
        <v>118</v>
      </c>
      <c r="C38" s="451" t="s">
        <v>605</v>
      </c>
      <c r="D38" s="451" t="s">
        <v>606</v>
      </c>
      <c r="E38" s="451"/>
    </row>
    <row r="39" customFormat="false" ht="15" hidden="false" customHeight="false" outlineLevel="0" collapsed="false">
      <c r="A39" s="451" t="s">
        <v>646</v>
      </c>
      <c r="B39" s="451" t="s">
        <v>119</v>
      </c>
      <c r="C39" s="451" t="s">
        <v>605</v>
      </c>
      <c r="D39" s="451" t="s">
        <v>606</v>
      </c>
      <c r="E39" s="451"/>
    </row>
    <row r="40" customFormat="false" ht="15" hidden="false" customHeight="false" outlineLevel="0" collapsed="false">
      <c r="A40" s="451" t="s">
        <v>647</v>
      </c>
      <c r="B40" s="451" t="s">
        <v>120</v>
      </c>
      <c r="C40" s="451" t="s">
        <v>605</v>
      </c>
      <c r="D40" s="451" t="s">
        <v>606</v>
      </c>
      <c r="E40" s="451"/>
    </row>
    <row r="41" customFormat="false" ht="15" hidden="false" customHeight="false" outlineLevel="0" collapsed="false">
      <c r="A41" s="451" t="s">
        <v>648</v>
      </c>
      <c r="B41" s="451" t="s">
        <v>122</v>
      </c>
      <c r="C41" s="451" t="s">
        <v>605</v>
      </c>
      <c r="D41" s="451" t="s">
        <v>606</v>
      </c>
      <c r="E41" s="451"/>
    </row>
    <row r="42" customFormat="false" ht="24.05" hidden="false" customHeight="false" outlineLevel="0" collapsed="false">
      <c r="A42" s="451" t="s">
        <v>649</v>
      </c>
      <c r="B42" s="451" t="s">
        <v>123</v>
      </c>
      <c r="C42" s="451" t="s">
        <v>605</v>
      </c>
      <c r="D42" s="451" t="s">
        <v>606</v>
      </c>
      <c r="E42" s="451"/>
    </row>
    <row r="43" customFormat="false" ht="24.05" hidden="false" customHeight="false" outlineLevel="0" collapsed="false">
      <c r="A43" s="451" t="s">
        <v>650</v>
      </c>
      <c r="B43" s="451" t="s">
        <v>125</v>
      </c>
      <c r="C43" s="451" t="s">
        <v>605</v>
      </c>
      <c r="D43" s="451" t="s">
        <v>606</v>
      </c>
      <c r="E43" s="451"/>
    </row>
    <row r="44" customFormat="false" ht="24.05" hidden="false" customHeight="false" outlineLevel="0" collapsed="false">
      <c r="A44" s="451" t="s">
        <v>651</v>
      </c>
      <c r="B44" s="451" t="s">
        <v>126</v>
      </c>
      <c r="C44" s="451" t="s">
        <v>605</v>
      </c>
      <c r="D44" s="451" t="s">
        <v>606</v>
      </c>
      <c r="E44" s="451"/>
    </row>
    <row r="45" customFormat="false" ht="24.05" hidden="false" customHeight="false" outlineLevel="0" collapsed="false">
      <c r="A45" s="451" t="s">
        <v>652</v>
      </c>
      <c r="B45" s="451" t="s">
        <v>128</v>
      </c>
      <c r="C45" s="451" t="s">
        <v>605</v>
      </c>
      <c r="D45" s="451" t="s">
        <v>606</v>
      </c>
      <c r="E45" s="451"/>
    </row>
    <row r="46" customFormat="false" ht="24.05" hidden="false" customHeight="false" outlineLevel="0" collapsed="false">
      <c r="A46" s="451" t="s">
        <v>653</v>
      </c>
      <c r="B46" s="451" t="s">
        <v>129</v>
      </c>
      <c r="C46" s="451" t="s">
        <v>605</v>
      </c>
      <c r="D46" s="451" t="s">
        <v>606</v>
      </c>
      <c r="E46" s="451"/>
    </row>
    <row r="47" customFormat="false" ht="15" hidden="false" customHeight="false" outlineLevel="0" collapsed="false">
      <c r="A47" s="451" t="s">
        <v>654</v>
      </c>
      <c r="B47" s="451" t="s">
        <v>131</v>
      </c>
      <c r="C47" s="451" t="s">
        <v>605</v>
      </c>
      <c r="D47" s="451" t="s">
        <v>606</v>
      </c>
      <c r="E47" s="451"/>
    </row>
    <row r="48" customFormat="false" ht="24.05" hidden="false" customHeight="false" outlineLevel="0" collapsed="false">
      <c r="A48" s="451" t="s">
        <v>655</v>
      </c>
      <c r="B48" s="451" t="s">
        <v>132</v>
      </c>
      <c r="C48" s="451" t="s">
        <v>605</v>
      </c>
      <c r="D48" s="451" t="s">
        <v>606</v>
      </c>
      <c r="E48" s="451"/>
    </row>
    <row r="49" customFormat="false" ht="24.05" hidden="false" customHeight="false" outlineLevel="0" collapsed="false">
      <c r="A49" s="451" t="s">
        <v>656</v>
      </c>
      <c r="B49" s="451" t="s">
        <v>133</v>
      </c>
      <c r="C49" s="451" t="s">
        <v>605</v>
      </c>
      <c r="D49" s="451" t="s">
        <v>606</v>
      </c>
      <c r="E49" s="451"/>
    </row>
    <row r="50" customFormat="false" ht="24.05" hidden="false" customHeight="false" outlineLevel="0" collapsed="false">
      <c r="A50" s="451" t="s">
        <v>657</v>
      </c>
      <c r="B50" s="451" t="s">
        <v>134</v>
      </c>
      <c r="C50" s="451" t="s">
        <v>605</v>
      </c>
      <c r="D50" s="451" t="s">
        <v>606</v>
      </c>
      <c r="E50" s="451"/>
    </row>
    <row r="51" customFormat="false" ht="24.05" hidden="false" customHeight="false" outlineLevel="0" collapsed="false">
      <c r="A51" s="451"/>
      <c r="B51" s="451" t="s">
        <v>91</v>
      </c>
      <c r="C51" s="451"/>
      <c r="D51" s="451"/>
      <c r="E51" s="451"/>
    </row>
    <row r="52" customFormat="false" ht="24.05" hidden="false" customHeight="false" outlineLevel="0" collapsed="false">
      <c r="A52" s="451"/>
      <c r="B52" s="451" t="s">
        <v>96</v>
      </c>
      <c r="C52" s="451"/>
      <c r="D52" s="451"/>
      <c r="E52" s="451"/>
    </row>
    <row r="53" customFormat="false" ht="15" hidden="false" customHeight="false" outlineLevel="0" collapsed="false">
      <c r="A53" s="451"/>
      <c r="B53" s="451" t="s">
        <v>101</v>
      </c>
      <c r="C53" s="451"/>
      <c r="D53" s="451"/>
      <c r="E53" s="451"/>
    </row>
    <row r="54" customFormat="false" ht="24.05" hidden="false" customHeight="false" outlineLevel="0" collapsed="false">
      <c r="A54" s="451"/>
      <c r="B54" s="451" t="s">
        <v>111</v>
      </c>
      <c r="C54" s="451"/>
      <c r="D54" s="451"/>
      <c r="E54" s="451"/>
    </row>
    <row r="55" customFormat="false" ht="15" hidden="false" customHeight="false" outlineLevel="0" collapsed="false">
      <c r="A55" s="451"/>
      <c r="B55" s="451" t="s">
        <v>116</v>
      </c>
      <c r="C55" s="451"/>
      <c r="D55" s="451"/>
      <c r="E55" s="451"/>
    </row>
    <row r="56" customFormat="false" ht="24.05" hidden="false" customHeight="false" outlineLevel="0" collapsed="false">
      <c r="A56" s="451"/>
      <c r="B56" s="451" t="s">
        <v>658</v>
      </c>
      <c r="C56" s="451"/>
      <c r="D56" s="451"/>
      <c r="E56" s="451"/>
    </row>
    <row r="57" customFormat="false" ht="24.05" hidden="false" customHeight="false" outlineLevel="0" collapsed="false">
      <c r="A57" s="451"/>
      <c r="B57" s="451" t="s">
        <v>130</v>
      </c>
      <c r="C57" s="451"/>
      <c r="D57" s="451"/>
      <c r="E57" s="451"/>
    </row>
    <row r="58" customFormat="false" ht="24.05" hidden="false" customHeight="false" outlineLevel="0" collapsed="false">
      <c r="A58" s="451" t="s">
        <v>659</v>
      </c>
      <c r="B58" s="451" t="s">
        <v>135</v>
      </c>
      <c r="C58" s="451"/>
      <c r="D58" s="451"/>
      <c r="E58" s="451"/>
    </row>
    <row r="59" customFormat="false" ht="17.35" hidden="false" customHeight="false" outlineLevel="0" collapsed="false">
      <c r="A59" s="450" t="s">
        <v>26</v>
      </c>
      <c r="B59" s="450"/>
      <c r="C59" s="450"/>
      <c r="D59" s="450"/>
      <c r="E59" s="450"/>
    </row>
    <row r="60" customFormat="false" ht="24.05" hidden="false" customHeight="false" outlineLevel="0" collapsed="false">
      <c r="A60" s="452"/>
      <c r="B60" s="451" t="s">
        <v>277</v>
      </c>
      <c r="C60" s="451"/>
      <c r="D60" s="451"/>
      <c r="E60" s="451"/>
    </row>
    <row r="61" customFormat="false" ht="15" hidden="false" customHeight="false" outlineLevel="0" collapsed="false">
      <c r="A61" s="452"/>
      <c r="B61" s="451" t="s">
        <v>463</v>
      </c>
      <c r="C61" s="451"/>
      <c r="D61" s="451"/>
      <c r="E61" s="451"/>
    </row>
    <row r="62" customFormat="false" ht="24.05" hidden="false" customHeight="false" outlineLevel="0" collapsed="false">
      <c r="A62" s="452"/>
      <c r="B62" s="451" t="s">
        <v>660</v>
      </c>
      <c r="C62" s="451"/>
      <c r="D62" s="451"/>
      <c r="E62" s="451"/>
    </row>
    <row r="63" customFormat="false" ht="15" hidden="false" customHeight="false" outlineLevel="0" collapsed="false">
      <c r="A63" s="452" t="s">
        <v>661</v>
      </c>
      <c r="B63" s="451" t="s">
        <v>227</v>
      </c>
      <c r="C63" s="451" t="s">
        <v>662</v>
      </c>
      <c r="D63" s="451" t="s">
        <v>594</v>
      </c>
      <c r="E63" s="451"/>
    </row>
    <row r="64" customFormat="false" ht="15" hidden="false" customHeight="false" outlineLevel="0" collapsed="false">
      <c r="A64" s="452" t="s">
        <v>663</v>
      </c>
      <c r="B64" s="451" t="s">
        <v>233</v>
      </c>
      <c r="C64" s="451" t="s">
        <v>662</v>
      </c>
      <c r="D64" s="451" t="s">
        <v>594</v>
      </c>
      <c r="E64" s="451"/>
    </row>
    <row r="65" customFormat="false" ht="15" hidden="false" customHeight="false" outlineLevel="0" collapsed="false">
      <c r="A65" s="452" t="s">
        <v>664</v>
      </c>
      <c r="B65" s="451" t="s">
        <v>239</v>
      </c>
      <c r="C65" s="451" t="s">
        <v>662</v>
      </c>
      <c r="D65" s="451" t="s">
        <v>594</v>
      </c>
      <c r="E65" s="451"/>
    </row>
    <row r="66" customFormat="false" ht="15" hidden="false" customHeight="false" outlineLevel="0" collapsed="false">
      <c r="A66" s="452" t="s">
        <v>665</v>
      </c>
      <c r="B66" s="451" t="s">
        <v>245</v>
      </c>
      <c r="C66" s="451" t="s">
        <v>662</v>
      </c>
      <c r="D66" s="451" t="s">
        <v>594</v>
      </c>
      <c r="E66" s="451"/>
    </row>
    <row r="67" customFormat="false" ht="15" hidden="false" customHeight="false" outlineLevel="0" collapsed="false">
      <c r="A67" s="453" t="s">
        <v>666</v>
      </c>
      <c r="B67" s="454" t="s">
        <v>249</v>
      </c>
      <c r="C67" s="454" t="s">
        <v>662</v>
      </c>
      <c r="D67" s="454" t="s">
        <v>594</v>
      </c>
      <c r="E67" s="451"/>
    </row>
    <row r="68" customFormat="false" ht="15" hidden="false" customHeight="false" outlineLevel="0" collapsed="false">
      <c r="A68" s="452" t="s">
        <v>667</v>
      </c>
      <c r="B68" s="451" t="s">
        <v>259</v>
      </c>
      <c r="C68" s="451" t="s">
        <v>662</v>
      </c>
      <c r="D68" s="451" t="s">
        <v>594</v>
      </c>
      <c r="E68" s="451"/>
    </row>
    <row r="69" customFormat="false" ht="15" hidden="false" customHeight="false" outlineLevel="0" collapsed="false">
      <c r="A69" s="452" t="s">
        <v>668</v>
      </c>
      <c r="B69" s="451" t="s">
        <v>263</v>
      </c>
      <c r="C69" s="451" t="s">
        <v>662</v>
      </c>
      <c r="D69" s="451" t="s">
        <v>594</v>
      </c>
      <c r="E69" s="451"/>
    </row>
    <row r="70" customFormat="false" ht="15" hidden="false" customHeight="false" outlineLevel="0" collapsed="false">
      <c r="A70" s="452" t="s">
        <v>669</v>
      </c>
      <c r="B70" s="451" t="s">
        <v>267</v>
      </c>
      <c r="C70" s="451" t="s">
        <v>662</v>
      </c>
      <c r="D70" s="451" t="s">
        <v>594</v>
      </c>
      <c r="E70" s="451"/>
    </row>
    <row r="71" customFormat="false" ht="15" hidden="false" customHeight="false" outlineLevel="0" collapsed="false">
      <c r="A71" s="452" t="s">
        <v>670</v>
      </c>
      <c r="B71" s="451" t="s">
        <v>272</v>
      </c>
      <c r="C71" s="451" t="s">
        <v>662</v>
      </c>
      <c r="D71" s="451" t="s">
        <v>594</v>
      </c>
      <c r="E71" s="451"/>
    </row>
    <row r="72" customFormat="false" ht="15" hidden="false" customHeight="false" outlineLevel="0" collapsed="false">
      <c r="A72" s="452" t="s">
        <v>671</v>
      </c>
      <c r="B72" s="451" t="s">
        <v>274</v>
      </c>
      <c r="C72" s="451" t="s">
        <v>662</v>
      </c>
      <c r="D72" s="451" t="s">
        <v>594</v>
      </c>
      <c r="E72" s="451"/>
    </row>
    <row r="73" customFormat="false" ht="15" hidden="false" customHeight="false" outlineLevel="0" collapsed="false">
      <c r="A73" s="453" t="s">
        <v>672</v>
      </c>
      <c r="B73" s="454" t="s">
        <v>276</v>
      </c>
      <c r="C73" s="454" t="s">
        <v>662</v>
      </c>
      <c r="D73" s="454" t="s">
        <v>594</v>
      </c>
      <c r="E73" s="451"/>
    </row>
    <row r="74" customFormat="false" ht="24.05" hidden="false" customHeight="false" outlineLevel="0" collapsed="false">
      <c r="A74" s="453" t="s">
        <v>673</v>
      </c>
      <c r="B74" s="454" t="s">
        <v>278</v>
      </c>
      <c r="C74" s="454" t="s">
        <v>662</v>
      </c>
      <c r="D74" s="454" t="s">
        <v>594</v>
      </c>
      <c r="E74" s="451"/>
    </row>
    <row r="75" customFormat="false" ht="15" hidden="false" customHeight="false" outlineLevel="0" collapsed="false">
      <c r="A75" s="455" t="s">
        <v>674</v>
      </c>
      <c r="B75" s="451" t="s">
        <v>286</v>
      </c>
      <c r="C75" s="451" t="s">
        <v>662</v>
      </c>
      <c r="D75" s="451" t="s">
        <v>594</v>
      </c>
      <c r="E75" s="451"/>
    </row>
    <row r="76" customFormat="false" ht="15" hidden="false" customHeight="false" outlineLevel="0" collapsed="false">
      <c r="A76" s="455" t="s">
        <v>675</v>
      </c>
      <c r="B76" s="451" t="s">
        <v>291</v>
      </c>
      <c r="C76" s="451" t="s">
        <v>662</v>
      </c>
      <c r="D76" s="451" t="s">
        <v>594</v>
      </c>
      <c r="E76" s="451"/>
    </row>
    <row r="77" customFormat="false" ht="15" hidden="false" customHeight="false" outlineLevel="0" collapsed="false">
      <c r="A77" s="455" t="s">
        <v>676</v>
      </c>
      <c r="B77" s="451" t="s">
        <v>296</v>
      </c>
      <c r="C77" s="451" t="s">
        <v>662</v>
      </c>
      <c r="D77" s="451" t="s">
        <v>594</v>
      </c>
      <c r="E77" s="451"/>
    </row>
    <row r="78" customFormat="false" ht="15" hidden="false" customHeight="false" outlineLevel="0" collapsed="false">
      <c r="A78" s="455" t="s">
        <v>677</v>
      </c>
      <c r="B78" s="451" t="s">
        <v>300</v>
      </c>
      <c r="C78" s="451" t="s">
        <v>662</v>
      </c>
      <c r="D78" s="451" t="s">
        <v>594</v>
      </c>
      <c r="E78" s="451"/>
    </row>
    <row r="79" customFormat="false" ht="15" hidden="false" customHeight="false" outlineLevel="0" collapsed="false">
      <c r="A79" s="455" t="s">
        <v>678</v>
      </c>
      <c r="B79" s="451" t="s">
        <v>305</v>
      </c>
      <c r="C79" s="451" t="s">
        <v>662</v>
      </c>
      <c r="D79" s="451" t="s">
        <v>594</v>
      </c>
      <c r="E79" s="451"/>
    </row>
    <row r="80" customFormat="false" ht="15" hidden="false" customHeight="false" outlineLevel="0" collapsed="false">
      <c r="A80" s="455" t="s">
        <v>679</v>
      </c>
      <c r="B80" s="451" t="s">
        <v>311</v>
      </c>
      <c r="C80" s="451" t="s">
        <v>662</v>
      </c>
      <c r="D80" s="451" t="s">
        <v>594</v>
      </c>
      <c r="E80" s="451"/>
    </row>
    <row r="81" customFormat="false" ht="15" hidden="false" customHeight="false" outlineLevel="0" collapsed="false">
      <c r="A81" s="455" t="s">
        <v>680</v>
      </c>
      <c r="B81" s="451" t="s">
        <v>317</v>
      </c>
      <c r="C81" s="451" t="s">
        <v>662</v>
      </c>
      <c r="D81" s="451" t="s">
        <v>594</v>
      </c>
      <c r="E81" s="451"/>
    </row>
    <row r="82" customFormat="false" ht="15" hidden="false" customHeight="false" outlineLevel="0" collapsed="false">
      <c r="A82" s="455" t="s">
        <v>681</v>
      </c>
      <c r="B82" s="451" t="s">
        <v>323</v>
      </c>
      <c r="C82" s="451" t="s">
        <v>662</v>
      </c>
      <c r="D82" s="451" t="s">
        <v>594</v>
      </c>
      <c r="E82" s="451"/>
    </row>
    <row r="83" customFormat="false" ht="15" hidden="false" customHeight="false" outlineLevel="0" collapsed="false">
      <c r="A83" s="456" t="s">
        <v>682</v>
      </c>
      <c r="B83" s="451" t="s">
        <v>329</v>
      </c>
      <c r="C83" s="451" t="s">
        <v>662</v>
      </c>
      <c r="D83" s="451" t="s">
        <v>594</v>
      </c>
      <c r="E83" s="451"/>
    </row>
    <row r="84" customFormat="false" ht="15" hidden="false" customHeight="false" outlineLevel="0" collapsed="false">
      <c r="A84" s="455" t="s">
        <v>683</v>
      </c>
      <c r="B84" s="451" t="s">
        <v>334</v>
      </c>
      <c r="C84" s="451" t="s">
        <v>662</v>
      </c>
      <c r="D84" s="451" t="s">
        <v>594</v>
      </c>
      <c r="E84" s="451"/>
    </row>
    <row r="85" customFormat="false" ht="15" hidden="false" customHeight="false" outlineLevel="0" collapsed="false">
      <c r="A85" s="455" t="s">
        <v>684</v>
      </c>
      <c r="B85" s="451" t="s">
        <v>339</v>
      </c>
      <c r="C85" s="451" t="s">
        <v>662</v>
      </c>
      <c r="D85" s="451" t="s">
        <v>594</v>
      </c>
      <c r="E85" s="451"/>
    </row>
    <row r="86" customFormat="false" ht="15" hidden="false" customHeight="false" outlineLevel="0" collapsed="false">
      <c r="A86" s="457" t="s">
        <v>685</v>
      </c>
      <c r="B86" s="454" t="s">
        <v>343</v>
      </c>
      <c r="C86" s="451" t="s">
        <v>662</v>
      </c>
      <c r="D86" s="451" t="s">
        <v>594</v>
      </c>
      <c r="E86" s="451"/>
    </row>
    <row r="87" customFormat="false" ht="15" hidden="false" customHeight="false" outlineLevel="0" collapsed="false">
      <c r="A87" s="455" t="s">
        <v>686</v>
      </c>
      <c r="B87" s="451" t="s">
        <v>346</v>
      </c>
      <c r="C87" s="451" t="s">
        <v>662</v>
      </c>
      <c r="D87" s="451" t="s">
        <v>594</v>
      </c>
      <c r="E87" s="451"/>
    </row>
    <row r="88" customFormat="false" ht="15" hidden="false" customHeight="false" outlineLevel="0" collapsed="false">
      <c r="A88" s="455" t="s">
        <v>687</v>
      </c>
      <c r="B88" s="451" t="s">
        <v>351</v>
      </c>
      <c r="C88" s="451" t="s">
        <v>662</v>
      </c>
      <c r="D88" s="451" t="s">
        <v>594</v>
      </c>
      <c r="E88" s="451"/>
    </row>
    <row r="89" customFormat="false" ht="15" hidden="false" customHeight="false" outlineLevel="0" collapsed="false">
      <c r="A89" s="455" t="s">
        <v>688</v>
      </c>
      <c r="B89" s="451" t="s">
        <v>355</v>
      </c>
      <c r="C89" s="451" t="s">
        <v>662</v>
      </c>
      <c r="D89" s="451" t="s">
        <v>594</v>
      </c>
      <c r="E89" s="451"/>
    </row>
    <row r="90" customFormat="false" ht="24.05" hidden="false" customHeight="false" outlineLevel="0" collapsed="false">
      <c r="A90" s="455" t="s">
        <v>689</v>
      </c>
      <c r="B90" s="451" t="s">
        <v>360</v>
      </c>
      <c r="C90" s="451" t="s">
        <v>662</v>
      </c>
      <c r="D90" s="451" t="s">
        <v>594</v>
      </c>
      <c r="E90" s="451"/>
    </row>
    <row r="91" customFormat="false" ht="24.05" hidden="false" customHeight="false" outlineLevel="0" collapsed="false">
      <c r="A91" s="455" t="s">
        <v>690</v>
      </c>
      <c r="B91" s="451" t="s">
        <v>365</v>
      </c>
      <c r="C91" s="451" t="s">
        <v>662</v>
      </c>
      <c r="D91" s="451" t="s">
        <v>594</v>
      </c>
      <c r="E91" s="451"/>
    </row>
    <row r="92" customFormat="false" ht="15" hidden="false" customHeight="false" outlineLevel="0" collapsed="false">
      <c r="A92" s="455" t="s">
        <v>691</v>
      </c>
      <c r="B92" s="451" t="s">
        <v>370</v>
      </c>
      <c r="C92" s="451" t="s">
        <v>662</v>
      </c>
      <c r="D92" s="451" t="s">
        <v>594</v>
      </c>
      <c r="E92" s="451"/>
    </row>
    <row r="93" customFormat="false" ht="15" hidden="false" customHeight="false" outlineLevel="0" collapsed="false">
      <c r="A93" s="455" t="s">
        <v>692</v>
      </c>
      <c r="B93" s="451" t="s">
        <v>374</v>
      </c>
      <c r="C93" s="451" t="s">
        <v>662</v>
      </c>
      <c r="D93" s="451" t="s">
        <v>594</v>
      </c>
      <c r="E93" s="451"/>
    </row>
    <row r="94" customFormat="false" ht="15" hidden="false" customHeight="false" outlineLevel="0" collapsed="false">
      <c r="A94" s="457" t="s">
        <v>693</v>
      </c>
      <c r="B94" s="454" t="s">
        <v>378</v>
      </c>
      <c r="C94" s="451" t="s">
        <v>662</v>
      </c>
      <c r="D94" s="451" t="s">
        <v>594</v>
      </c>
      <c r="E94" s="451"/>
    </row>
    <row r="95" customFormat="false" ht="15" hidden="false" customHeight="false" outlineLevel="0" collapsed="false">
      <c r="A95" s="455" t="s">
        <v>694</v>
      </c>
      <c r="B95" s="451" t="s">
        <v>383</v>
      </c>
      <c r="C95" s="451" t="s">
        <v>662</v>
      </c>
      <c r="D95" s="451" t="s">
        <v>594</v>
      </c>
      <c r="E95" s="451"/>
    </row>
    <row r="96" customFormat="false" ht="15" hidden="false" customHeight="false" outlineLevel="0" collapsed="false">
      <c r="A96" s="455" t="s">
        <v>695</v>
      </c>
      <c r="B96" s="451" t="s">
        <v>388</v>
      </c>
      <c r="C96" s="451" t="s">
        <v>662</v>
      </c>
      <c r="D96" s="451" t="s">
        <v>594</v>
      </c>
      <c r="E96" s="451"/>
    </row>
    <row r="97" customFormat="false" ht="24.05" hidden="false" customHeight="false" outlineLevel="0" collapsed="false">
      <c r="A97" s="455" t="s">
        <v>696</v>
      </c>
      <c r="B97" s="451" t="s">
        <v>393</v>
      </c>
      <c r="C97" s="451" t="s">
        <v>662</v>
      </c>
      <c r="D97" s="451" t="s">
        <v>594</v>
      </c>
      <c r="E97" s="451"/>
    </row>
    <row r="98" customFormat="false" ht="15" hidden="false" customHeight="false" outlineLevel="0" collapsed="false">
      <c r="A98" s="457" t="s">
        <v>697</v>
      </c>
      <c r="B98" s="454" t="s">
        <v>397</v>
      </c>
      <c r="C98" s="451" t="s">
        <v>662</v>
      </c>
      <c r="D98" s="451" t="s">
        <v>594</v>
      </c>
      <c r="E98" s="451"/>
    </row>
    <row r="99" customFormat="false" ht="15" hidden="false" customHeight="false" outlineLevel="0" collapsed="false">
      <c r="A99" s="455" t="s">
        <v>698</v>
      </c>
      <c r="B99" s="451" t="s">
        <v>402</v>
      </c>
      <c r="C99" s="451" t="s">
        <v>662</v>
      </c>
      <c r="D99" s="451" t="s">
        <v>594</v>
      </c>
      <c r="E99" s="451"/>
    </row>
    <row r="100" customFormat="false" ht="15" hidden="false" customHeight="false" outlineLevel="0" collapsed="false">
      <c r="A100" s="455" t="s">
        <v>699</v>
      </c>
      <c r="B100" s="451" t="s">
        <v>407</v>
      </c>
      <c r="C100" s="451" t="s">
        <v>662</v>
      </c>
      <c r="D100" s="451" t="s">
        <v>594</v>
      </c>
      <c r="E100" s="451"/>
    </row>
    <row r="101" customFormat="false" ht="15" hidden="false" customHeight="false" outlineLevel="0" collapsed="false">
      <c r="A101" s="455" t="s">
        <v>700</v>
      </c>
      <c r="B101" s="451" t="s">
        <v>411</v>
      </c>
      <c r="C101" s="451" t="s">
        <v>662</v>
      </c>
      <c r="D101" s="451" t="s">
        <v>594</v>
      </c>
      <c r="E101" s="451"/>
    </row>
    <row r="102" customFormat="false" ht="24.05" hidden="false" customHeight="false" outlineLevel="0" collapsed="false">
      <c r="A102" s="451" t="s">
        <v>701</v>
      </c>
      <c r="B102" s="451" t="s">
        <v>416</v>
      </c>
      <c r="C102" s="451" t="s">
        <v>662</v>
      </c>
      <c r="D102" s="451" t="s">
        <v>594</v>
      </c>
      <c r="E102" s="451"/>
    </row>
    <row r="103" customFormat="false" ht="35.5" hidden="false" customHeight="false" outlineLevel="0" collapsed="false">
      <c r="A103" s="451" t="s">
        <v>702</v>
      </c>
      <c r="B103" s="451" t="s">
        <v>421</v>
      </c>
      <c r="C103" s="451" t="s">
        <v>662</v>
      </c>
      <c r="D103" s="451" t="s">
        <v>594</v>
      </c>
      <c r="E103" s="451"/>
    </row>
    <row r="104" customFormat="false" ht="15" hidden="false" customHeight="false" outlineLevel="0" collapsed="false">
      <c r="A104" s="451" t="s">
        <v>703</v>
      </c>
      <c r="B104" s="451" t="s">
        <v>426</v>
      </c>
      <c r="C104" s="451" t="s">
        <v>662</v>
      </c>
      <c r="D104" s="451" t="s">
        <v>594</v>
      </c>
      <c r="E104" s="451"/>
    </row>
    <row r="105" customFormat="false" ht="24.05" hidden="false" customHeight="false" outlineLevel="0" collapsed="false">
      <c r="A105" s="451" t="s">
        <v>704</v>
      </c>
      <c r="B105" s="451" t="s">
        <v>431</v>
      </c>
      <c r="C105" s="451" t="s">
        <v>662</v>
      </c>
      <c r="D105" s="451" t="s">
        <v>594</v>
      </c>
      <c r="E105" s="451"/>
    </row>
    <row r="106" customFormat="false" ht="24.05" hidden="false" customHeight="false" outlineLevel="0" collapsed="false">
      <c r="A106" s="451" t="s">
        <v>705</v>
      </c>
      <c r="B106" s="451" t="s">
        <v>436</v>
      </c>
      <c r="C106" s="451" t="s">
        <v>662</v>
      </c>
      <c r="D106" s="451" t="s">
        <v>594</v>
      </c>
      <c r="E106" s="451"/>
    </row>
    <row r="107" customFormat="false" ht="15" hidden="false" customHeight="false" outlineLevel="0" collapsed="false">
      <c r="A107" s="451" t="s">
        <v>706</v>
      </c>
      <c r="B107" s="451" t="s">
        <v>440</v>
      </c>
      <c r="C107" s="451" t="s">
        <v>662</v>
      </c>
      <c r="D107" s="451" t="s">
        <v>594</v>
      </c>
      <c r="E107" s="451"/>
    </row>
    <row r="108" customFormat="false" ht="15" hidden="false" customHeight="false" outlineLevel="0" collapsed="false">
      <c r="A108" s="451" t="s">
        <v>707</v>
      </c>
      <c r="B108" s="451" t="s">
        <v>444</v>
      </c>
      <c r="C108" s="451" t="s">
        <v>662</v>
      </c>
      <c r="D108" s="451" t="s">
        <v>594</v>
      </c>
      <c r="E108" s="451"/>
    </row>
    <row r="109" customFormat="false" ht="15" hidden="false" customHeight="false" outlineLevel="0" collapsed="false">
      <c r="A109" s="454" t="s">
        <v>708</v>
      </c>
      <c r="B109" s="451" t="s">
        <v>448</v>
      </c>
      <c r="C109" s="451" t="s">
        <v>662</v>
      </c>
      <c r="D109" s="451" t="s">
        <v>594</v>
      </c>
      <c r="E109" s="451"/>
    </row>
    <row r="110" customFormat="false" ht="15" hidden="false" customHeight="false" outlineLevel="0" collapsed="false">
      <c r="A110" s="451" t="s">
        <v>709</v>
      </c>
      <c r="B110" s="451" t="s">
        <v>453</v>
      </c>
      <c r="C110" s="451" t="s">
        <v>662</v>
      </c>
      <c r="D110" s="451" t="s">
        <v>594</v>
      </c>
      <c r="E110" s="451"/>
    </row>
    <row r="111" customFormat="false" ht="15" hidden="false" customHeight="false" outlineLevel="0" collapsed="false">
      <c r="A111" s="451" t="s">
        <v>710</v>
      </c>
      <c r="B111" s="451" t="s">
        <v>458</v>
      </c>
      <c r="C111" s="451" t="s">
        <v>662</v>
      </c>
      <c r="D111" s="451" t="s">
        <v>594</v>
      </c>
      <c r="E111" s="451"/>
    </row>
    <row r="112" customFormat="false" ht="15" hidden="false" customHeight="false" outlineLevel="0" collapsed="false">
      <c r="A112" s="458" t="s">
        <v>711</v>
      </c>
      <c r="B112" s="454" t="s">
        <v>462</v>
      </c>
      <c r="C112" s="454" t="s">
        <v>662</v>
      </c>
      <c r="D112" s="454" t="s">
        <v>594</v>
      </c>
      <c r="E112" s="451"/>
    </row>
    <row r="113" customFormat="false" ht="15" hidden="false" customHeight="false" outlineLevel="0" collapsed="false">
      <c r="A113" s="458" t="s">
        <v>712</v>
      </c>
      <c r="B113" s="454" t="s">
        <v>464</v>
      </c>
      <c r="C113" s="454" t="s">
        <v>662</v>
      </c>
      <c r="D113" s="454" t="s">
        <v>594</v>
      </c>
      <c r="E113" s="451"/>
    </row>
    <row r="114" customFormat="false" ht="15" hidden="false" customHeight="false" outlineLevel="0" collapsed="false">
      <c r="A114" s="459" t="s">
        <v>713</v>
      </c>
      <c r="B114" s="451" t="s">
        <v>472</v>
      </c>
      <c r="C114" s="451" t="s">
        <v>662</v>
      </c>
      <c r="D114" s="451" t="s">
        <v>594</v>
      </c>
      <c r="E114" s="451"/>
    </row>
    <row r="115" customFormat="false" ht="15" hidden="false" customHeight="false" outlineLevel="0" collapsed="false">
      <c r="A115" s="459" t="s">
        <v>714</v>
      </c>
      <c r="B115" s="451" t="s">
        <v>478</v>
      </c>
      <c r="C115" s="451" t="s">
        <v>662</v>
      </c>
      <c r="D115" s="451" t="s">
        <v>594</v>
      </c>
      <c r="E115" s="451"/>
    </row>
    <row r="116" customFormat="false" ht="24.05" hidden="false" customHeight="false" outlineLevel="0" collapsed="false">
      <c r="A116" s="460" t="s">
        <v>715</v>
      </c>
      <c r="B116" s="454" t="s">
        <v>482</v>
      </c>
      <c r="C116" s="454" t="s">
        <v>662</v>
      </c>
      <c r="D116" s="454" t="s">
        <v>594</v>
      </c>
      <c r="E116" s="451"/>
    </row>
    <row r="117" customFormat="false" ht="15" hidden="false" customHeight="false" outlineLevel="0" collapsed="false">
      <c r="A117" s="453" t="s">
        <v>716</v>
      </c>
      <c r="B117" s="454" t="s">
        <v>485</v>
      </c>
      <c r="C117" s="454" t="s">
        <v>662</v>
      </c>
      <c r="D117" s="454" t="s">
        <v>594</v>
      </c>
      <c r="E117" s="451"/>
    </row>
    <row r="118" customFormat="false" ht="35.5" hidden="false" customHeight="false" outlineLevel="0" collapsed="false">
      <c r="A118" s="451" t="s">
        <v>717</v>
      </c>
      <c r="B118" s="451" t="s">
        <v>136</v>
      </c>
      <c r="C118" s="451" t="s">
        <v>718</v>
      </c>
      <c r="D118" s="451" t="s">
        <v>606</v>
      </c>
      <c r="E118" s="451" t="s">
        <v>719</v>
      </c>
    </row>
    <row r="119" customFormat="false" ht="24.05" hidden="false" customHeight="false" outlineLevel="0" collapsed="false">
      <c r="A119" s="451" t="s">
        <v>720</v>
      </c>
      <c r="B119" s="451" t="s">
        <v>137</v>
      </c>
      <c r="C119" s="451" t="s">
        <v>721</v>
      </c>
      <c r="D119" s="451" t="s">
        <v>606</v>
      </c>
      <c r="E119" s="461" t="s">
        <v>722</v>
      </c>
    </row>
    <row r="120" customFormat="false" ht="24.05" hidden="false" customHeight="false" outlineLevel="0" collapsed="false">
      <c r="A120" s="451" t="s">
        <v>723</v>
      </c>
      <c r="B120" s="451" t="s">
        <v>138</v>
      </c>
      <c r="C120" s="451" t="s">
        <v>721</v>
      </c>
      <c r="D120" s="451" t="s">
        <v>606</v>
      </c>
      <c r="E120" s="461" t="s">
        <v>722</v>
      </c>
    </row>
    <row r="121" customFormat="false" ht="24.05" hidden="false" customHeight="false" outlineLevel="0" collapsed="false">
      <c r="A121" s="451" t="s">
        <v>724</v>
      </c>
      <c r="B121" s="451" t="s">
        <v>139</v>
      </c>
      <c r="C121" s="451" t="s">
        <v>721</v>
      </c>
      <c r="D121" s="451" t="s">
        <v>606</v>
      </c>
      <c r="E121" s="461" t="s">
        <v>722</v>
      </c>
    </row>
    <row r="122" customFormat="false" ht="35.5" hidden="false" customHeight="false" outlineLevel="0" collapsed="false">
      <c r="A122" s="451" t="s">
        <v>725</v>
      </c>
      <c r="B122" s="451" t="s">
        <v>140</v>
      </c>
      <c r="C122" s="451" t="s">
        <v>721</v>
      </c>
      <c r="D122" s="451" t="s">
        <v>606</v>
      </c>
      <c r="E122" s="461" t="s">
        <v>726</v>
      </c>
    </row>
    <row r="123" customFormat="false" ht="35.5" hidden="false" customHeight="false" outlineLevel="0" collapsed="false">
      <c r="A123" s="451" t="s">
        <v>727</v>
      </c>
      <c r="B123" s="451" t="s">
        <v>141</v>
      </c>
      <c r="C123" s="451" t="s">
        <v>728</v>
      </c>
      <c r="D123" s="451" t="s">
        <v>606</v>
      </c>
      <c r="E123" s="451" t="s">
        <v>729</v>
      </c>
    </row>
    <row r="124" customFormat="false" ht="35.5" hidden="false" customHeight="false" outlineLevel="0" collapsed="false">
      <c r="A124" s="451" t="s">
        <v>730</v>
      </c>
      <c r="B124" s="451" t="s">
        <v>142</v>
      </c>
      <c r="C124" s="451" t="s">
        <v>718</v>
      </c>
      <c r="D124" s="451" t="s">
        <v>606</v>
      </c>
      <c r="E124" s="461" t="s">
        <v>731</v>
      </c>
    </row>
    <row r="125" customFormat="false" ht="24.05" hidden="false" customHeight="false" outlineLevel="0" collapsed="false">
      <c r="A125" s="451" t="s">
        <v>732</v>
      </c>
      <c r="B125" s="451" t="s">
        <v>143</v>
      </c>
      <c r="C125" s="451" t="s">
        <v>718</v>
      </c>
      <c r="D125" s="451" t="s">
        <v>606</v>
      </c>
      <c r="E125" s="461" t="s">
        <v>722</v>
      </c>
    </row>
    <row r="126" customFormat="false" ht="24.05" hidden="false" customHeight="false" outlineLevel="0" collapsed="false">
      <c r="A126" s="454" t="s">
        <v>733</v>
      </c>
      <c r="B126" s="451" t="s">
        <v>144</v>
      </c>
      <c r="C126" s="451" t="s">
        <v>718</v>
      </c>
      <c r="D126" s="451" t="s">
        <v>606</v>
      </c>
      <c r="E126" s="461" t="s">
        <v>734</v>
      </c>
    </row>
    <row r="127" customFormat="false" ht="15" hidden="false" customHeight="false" outlineLevel="0" collapsed="false">
      <c r="A127" s="451" t="s">
        <v>735</v>
      </c>
      <c r="B127" s="451" t="s">
        <v>145</v>
      </c>
      <c r="C127" s="451" t="s">
        <v>728</v>
      </c>
      <c r="D127" s="451" t="s">
        <v>606</v>
      </c>
      <c r="E127" s="451" t="s">
        <v>145</v>
      </c>
    </row>
    <row r="128" customFormat="false" ht="24.05" hidden="false" customHeight="false" outlineLevel="0" collapsed="false">
      <c r="A128" s="0" t="s">
        <v>736</v>
      </c>
      <c r="B128" s="451" t="s">
        <v>146</v>
      </c>
      <c r="C128" s="451" t="s">
        <v>721</v>
      </c>
      <c r="D128" s="451" t="s">
        <v>606</v>
      </c>
      <c r="E128" s="461" t="s">
        <v>722</v>
      </c>
    </row>
    <row r="129" customFormat="false" ht="24.05" hidden="false" customHeight="false" outlineLevel="0" collapsed="false">
      <c r="A129" s="0" t="s">
        <v>737</v>
      </c>
      <c r="B129" s="451" t="s">
        <v>210</v>
      </c>
      <c r="C129" s="451" t="s">
        <v>721</v>
      </c>
      <c r="D129" s="451" t="s">
        <v>606</v>
      </c>
      <c r="E129" s="461" t="s">
        <v>722</v>
      </c>
    </row>
    <row r="130" customFormat="false" ht="24.05" hidden="false" customHeight="false" outlineLevel="0" collapsed="false">
      <c r="A130" s="0" t="s">
        <v>738</v>
      </c>
      <c r="B130" s="451" t="s">
        <v>211</v>
      </c>
      <c r="C130" s="451" t="s">
        <v>721</v>
      </c>
      <c r="D130" s="451" t="s">
        <v>606</v>
      </c>
      <c r="E130" s="461" t="s">
        <v>722</v>
      </c>
    </row>
    <row r="131" customFormat="false" ht="58.4" hidden="false" customHeight="false" outlineLevel="0" collapsed="false">
      <c r="A131" s="0" t="s">
        <v>739</v>
      </c>
      <c r="B131" s="451" t="s">
        <v>149</v>
      </c>
      <c r="C131" s="451" t="s">
        <v>721</v>
      </c>
      <c r="D131" s="451" t="s">
        <v>606</v>
      </c>
      <c r="E131" s="461" t="s">
        <v>740</v>
      </c>
    </row>
    <row r="132" customFormat="false" ht="35.5" hidden="false" customHeight="false" outlineLevel="0" collapsed="false">
      <c r="A132" s="0" t="s">
        <v>741</v>
      </c>
      <c r="B132" s="451" t="s">
        <v>150</v>
      </c>
      <c r="C132" s="451" t="s">
        <v>721</v>
      </c>
      <c r="D132" s="451" t="s">
        <v>606</v>
      </c>
      <c r="E132" s="461" t="s">
        <v>742</v>
      </c>
    </row>
    <row r="133" customFormat="false" ht="24.05" hidden="false" customHeight="false" outlineLevel="0" collapsed="false">
      <c r="A133" s="0" t="s">
        <v>743</v>
      </c>
      <c r="B133" s="451" t="s">
        <v>151</v>
      </c>
      <c r="C133" s="451" t="s">
        <v>728</v>
      </c>
      <c r="D133" s="451" t="s">
        <v>606</v>
      </c>
      <c r="E133" s="451" t="s">
        <v>151</v>
      </c>
    </row>
    <row r="134" customFormat="false" ht="35.5" hidden="false" customHeight="false" outlineLevel="0" collapsed="false">
      <c r="A134" s="451" t="s">
        <v>744</v>
      </c>
      <c r="B134" s="451" t="s">
        <v>152</v>
      </c>
      <c r="C134" s="451" t="s">
        <v>721</v>
      </c>
      <c r="D134" s="451" t="s">
        <v>606</v>
      </c>
      <c r="E134" s="461" t="s">
        <v>745</v>
      </c>
    </row>
    <row r="135" customFormat="false" ht="24.05" hidden="false" customHeight="false" outlineLevel="0" collapsed="false">
      <c r="A135" s="451" t="s">
        <v>746</v>
      </c>
      <c r="B135" s="451" t="s">
        <v>153</v>
      </c>
      <c r="C135" s="451" t="s">
        <v>728</v>
      </c>
      <c r="D135" s="451" t="s">
        <v>606</v>
      </c>
      <c r="E135" s="451" t="s">
        <v>153</v>
      </c>
    </row>
    <row r="136" customFormat="false" ht="35.5" hidden="false" customHeight="false" outlineLevel="0" collapsed="false">
      <c r="A136" s="451" t="s">
        <v>747</v>
      </c>
      <c r="B136" s="451" t="s">
        <v>154</v>
      </c>
      <c r="C136" s="451" t="s">
        <v>721</v>
      </c>
      <c r="D136" s="451" t="s">
        <v>606</v>
      </c>
      <c r="E136" s="461" t="s">
        <v>745</v>
      </c>
    </row>
    <row r="137" customFormat="false" ht="24.05" hidden="false" customHeight="false" outlineLevel="0" collapsed="false">
      <c r="A137" s="451" t="s">
        <v>748</v>
      </c>
      <c r="B137" s="451" t="s">
        <v>155</v>
      </c>
      <c r="C137" s="451" t="s">
        <v>728</v>
      </c>
      <c r="D137" s="451" t="s">
        <v>606</v>
      </c>
      <c r="E137" s="461" t="s">
        <v>155</v>
      </c>
    </row>
    <row r="138" customFormat="false" ht="35.5" hidden="false" customHeight="false" outlineLevel="0" collapsed="false">
      <c r="A138" s="451" t="s">
        <v>749</v>
      </c>
      <c r="B138" s="451" t="s">
        <v>156</v>
      </c>
      <c r="C138" s="451" t="s">
        <v>721</v>
      </c>
      <c r="D138" s="451" t="s">
        <v>606</v>
      </c>
      <c r="E138" s="461" t="s">
        <v>745</v>
      </c>
    </row>
    <row r="139" customFormat="false" ht="24.05" hidden="false" customHeight="false" outlineLevel="0" collapsed="false">
      <c r="A139" s="451" t="s">
        <v>750</v>
      </c>
      <c r="B139" s="451" t="s">
        <v>157</v>
      </c>
      <c r="C139" s="451" t="s">
        <v>728</v>
      </c>
      <c r="D139" s="451" t="s">
        <v>606</v>
      </c>
      <c r="E139" s="461" t="s">
        <v>157</v>
      </c>
    </row>
    <row r="140" customFormat="false" ht="35.5" hidden="false" customHeight="false" outlineLevel="0" collapsed="false">
      <c r="A140" s="451" t="s">
        <v>751</v>
      </c>
      <c r="B140" s="451" t="s">
        <v>158</v>
      </c>
      <c r="C140" s="451" t="s">
        <v>721</v>
      </c>
      <c r="D140" s="451" t="s">
        <v>606</v>
      </c>
      <c r="E140" s="461" t="s">
        <v>745</v>
      </c>
    </row>
    <row r="141" customFormat="false" ht="24.05" hidden="false" customHeight="false" outlineLevel="0" collapsed="false">
      <c r="A141" s="451" t="s">
        <v>752</v>
      </c>
      <c r="B141" s="451" t="s">
        <v>159</v>
      </c>
      <c r="C141" s="451" t="s">
        <v>728</v>
      </c>
      <c r="D141" s="451" t="s">
        <v>606</v>
      </c>
      <c r="E141" s="461" t="s">
        <v>159</v>
      </c>
    </row>
    <row r="142" customFormat="false" ht="58.4" hidden="false" customHeight="false" outlineLevel="0" collapsed="false">
      <c r="A142" s="451" t="s">
        <v>753</v>
      </c>
      <c r="B142" s="451" t="s">
        <v>160</v>
      </c>
      <c r="C142" s="451" t="s">
        <v>721</v>
      </c>
      <c r="D142" s="451" t="s">
        <v>606</v>
      </c>
      <c r="E142" s="461" t="s">
        <v>754</v>
      </c>
    </row>
    <row r="143" customFormat="false" ht="24.05" hidden="false" customHeight="false" outlineLevel="0" collapsed="false">
      <c r="A143" s="451" t="s">
        <v>755</v>
      </c>
      <c r="B143" s="451" t="s">
        <v>161</v>
      </c>
      <c r="C143" s="451" t="s">
        <v>728</v>
      </c>
      <c r="D143" s="451" t="s">
        <v>606</v>
      </c>
      <c r="E143" s="461" t="s">
        <v>161</v>
      </c>
    </row>
    <row r="144" customFormat="false" ht="35.5" hidden="false" customHeight="false" outlineLevel="0" collapsed="false">
      <c r="A144" s="451" t="s">
        <v>756</v>
      </c>
      <c r="B144" s="451" t="s">
        <v>162</v>
      </c>
      <c r="C144" s="451" t="s">
        <v>721</v>
      </c>
      <c r="D144" s="451" t="s">
        <v>606</v>
      </c>
      <c r="E144" s="461" t="s">
        <v>757</v>
      </c>
    </row>
    <row r="145" customFormat="false" ht="46.95" hidden="false" customHeight="false" outlineLevel="0" collapsed="false">
      <c r="A145" s="451" t="s">
        <v>758</v>
      </c>
      <c r="B145" s="451" t="s">
        <v>163</v>
      </c>
      <c r="C145" s="451" t="s">
        <v>721</v>
      </c>
      <c r="D145" s="451" t="s">
        <v>606</v>
      </c>
      <c r="E145" s="461" t="s">
        <v>759</v>
      </c>
    </row>
    <row r="146" customFormat="false" ht="46.95" hidden="false" customHeight="false" outlineLevel="0" collapsed="false">
      <c r="A146" s="451" t="s">
        <v>760</v>
      </c>
      <c r="B146" s="451" t="s">
        <v>164</v>
      </c>
      <c r="C146" s="451" t="s">
        <v>721</v>
      </c>
      <c r="D146" s="451" t="s">
        <v>606</v>
      </c>
      <c r="E146" s="461" t="s">
        <v>761</v>
      </c>
    </row>
    <row r="147" customFormat="false" ht="46.95" hidden="false" customHeight="false" outlineLevel="0" collapsed="false">
      <c r="A147" s="451" t="s">
        <v>762</v>
      </c>
      <c r="B147" s="451" t="s">
        <v>165</v>
      </c>
      <c r="C147" s="451" t="s">
        <v>721</v>
      </c>
      <c r="D147" s="451" t="s">
        <v>606</v>
      </c>
      <c r="E147" s="461" t="s">
        <v>763</v>
      </c>
    </row>
    <row r="148" customFormat="false" ht="15" hidden="false" customHeight="false" outlineLevel="0" collapsed="false">
      <c r="A148" s="451" t="s">
        <v>764</v>
      </c>
      <c r="B148" s="451" t="s">
        <v>486</v>
      </c>
      <c r="C148" s="451" t="s">
        <v>765</v>
      </c>
      <c r="D148" s="451" t="s">
        <v>606</v>
      </c>
      <c r="E148" s="451"/>
    </row>
    <row r="149" customFormat="false" ht="24.05" hidden="false" customHeight="false" outlineLevel="0" collapsed="false">
      <c r="A149" s="451" t="s">
        <v>766</v>
      </c>
      <c r="B149" s="451" t="s">
        <v>487</v>
      </c>
      <c r="C149" s="451" t="s">
        <v>765</v>
      </c>
      <c r="D149" s="451" t="s">
        <v>606</v>
      </c>
      <c r="E149" s="451" t="s">
        <v>767</v>
      </c>
    </row>
    <row r="150" customFormat="false" ht="24.05" hidden="false" customHeight="false" outlineLevel="0" collapsed="false">
      <c r="A150" s="451" t="s">
        <v>768</v>
      </c>
      <c r="B150" s="451" t="s">
        <v>488</v>
      </c>
      <c r="C150" s="451" t="s">
        <v>765</v>
      </c>
      <c r="D150" s="451" t="s">
        <v>606</v>
      </c>
      <c r="E150" s="451" t="s">
        <v>769</v>
      </c>
    </row>
    <row r="151" customFormat="false" ht="24.05" hidden="false" customHeight="false" outlineLevel="0" collapsed="false">
      <c r="A151" s="451" t="s">
        <v>770</v>
      </c>
      <c r="B151" s="451" t="s">
        <v>489</v>
      </c>
      <c r="C151" s="451" t="s">
        <v>765</v>
      </c>
      <c r="D151" s="451" t="s">
        <v>606</v>
      </c>
      <c r="E151" s="451"/>
    </row>
    <row r="152" customFormat="false" ht="17.35" hidden="false" customHeight="false" outlineLevel="0" collapsed="false">
      <c r="A152" s="450" t="s">
        <v>88</v>
      </c>
      <c r="B152" s="450"/>
      <c r="C152" s="450"/>
      <c r="D152" s="450"/>
      <c r="E152" s="450"/>
    </row>
    <row r="153" customFormat="false" ht="15" hidden="false" customHeight="false" outlineLevel="0" collapsed="false">
      <c r="A153" s="451" t="s">
        <v>771</v>
      </c>
      <c r="B153" s="451" t="s">
        <v>490</v>
      </c>
      <c r="C153" s="451" t="s">
        <v>597</v>
      </c>
      <c r="D153" s="451" t="s">
        <v>594</v>
      </c>
      <c r="E153" s="451"/>
    </row>
    <row r="154" customFormat="false" ht="35.5" hidden="false" customHeight="false" outlineLevel="0" collapsed="false">
      <c r="A154" s="451" t="s">
        <v>772</v>
      </c>
      <c r="B154" s="451" t="s">
        <v>491</v>
      </c>
      <c r="C154" s="451" t="s">
        <v>773</v>
      </c>
      <c r="D154" s="451" t="s">
        <v>594</v>
      </c>
      <c r="E154" s="451" t="s">
        <v>774</v>
      </c>
    </row>
    <row r="155" customFormat="false" ht="24.05" hidden="false" customHeight="false" outlineLevel="0" collapsed="false">
      <c r="A155" s="451" t="s">
        <v>720</v>
      </c>
      <c r="B155" s="451" t="s">
        <v>137</v>
      </c>
      <c r="C155" s="451" t="s">
        <v>721</v>
      </c>
      <c r="D155" s="451" t="s">
        <v>606</v>
      </c>
      <c r="E155" s="461" t="s">
        <v>722</v>
      </c>
    </row>
    <row r="156" customFormat="false" ht="24.05" hidden="false" customHeight="false" outlineLevel="0" collapsed="false">
      <c r="A156" s="451" t="s">
        <v>723</v>
      </c>
      <c r="B156" s="451" t="s">
        <v>138</v>
      </c>
      <c r="C156" s="451" t="s">
        <v>721</v>
      </c>
      <c r="D156" s="451" t="s">
        <v>606</v>
      </c>
      <c r="E156" s="461" t="s">
        <v>722</v>
      </c>
    </row>
    <row r="157" customFormat="false" ht="24.05" hidden="false" customHeight="false" outlineLevel="0" collapsed="false">
      <c r="A157" s="451" t="s">
        <v>724</v>
      </c>
      <c r="B157" s="451" t="s">
        <v>139</v>
      </c>
      <c r="C157" s="451" t="s">
        <v>721</v>
      </c>
      <c r="D157" s="451" t="s">
        <v>606</v>
      </c>
      <c r="E157" s="461" t="s">
        <v>722</v>
      </c>
    </row>
    <row r="158" customFormat="false" ht="35.5" hidden="false" customHeight="false" outlineLevel="0" collapsed="false">
      <c r="A158" s="451" t="s">
        <v>725</v>
      </c>
      <c r="B158" s="451" t="s">
        <v>140</v>
      </c>
      <c r="C158" s="451" t="s">
        <v>721</v>
      </c>
      <c r="D158" s="451" t="s">
        <v>606</v>
      </c>
      <c r="E158" s="461" t="s">
        <v>726</v>
      </c>
    </row>
    <row r="159" customFormat="false" ht="35.5" hidden="false" customHeight="false" outlineLevel="0" collapsed="false">
      <c r="A159" s="451" t="s">
        <v>727</v>
      </c>
      <c r="B159" s="451" t="s">
        <v>141</v>
      </c>
      <c r="C159" s="451" t="s">
        <v>728</v>
      </c>
      <c r="D159" s="451" t="s">
        <v>606</v>
      </c>
      <c r="E159" s="451" t="s">
        <v>729</v>
      </c>
    </row>
    <row r="160" customFormat="false" ht="35.5" hidden="false" customHeight="false" outlineLevel="0" collapsed="false">
      <c r="A160" s="451" t="s">
        <v>730</v>
      </c>
      <c r="B160" s="451" t="s">
        <v>142</v>
      </c>
      <c r="C160" s="451" t="s">
        <v>718</v>
      </c>
      <c r="D160" s="451" t="s">
        <v>606</v>
      </c>
      <c r="E160" s="461" t="s">
        <v>731</v>
      </c>
    </row>
    <row r="161" customFormat="false" ht="24.05" hidden="false" customHeight="false" outlineLevel="0" collapsed="false">
      <c r="A161" s="451" t="s">
        <v>732</v>
      </c>
      <c r="B161" s="451" t="s">
        <v>143</v>
      </c>
      <c r="C161" s="451" t="s">
        <v>718</v>
      </c>
      <c r="D161" s="451" t="s">
        <v>606</v>
      </c>
      <c r="E161" s="461" t="s">
        <v>722</v>
      </c>
    </row>
    <row r="162" customFormat="false" ht="24.05" hidden="false" customHeight="false" outlineLevel="0" collapsed="false">
      <c r="A162" s="454" t="s">
        <v>733</v>
      </c>
      <c r="B162" s="451" t="s">
        <v>144</v>
      </c>
      <c r="C162" s="451" t="s">
        <v>718</v>
      </c>
      <c r="D162" s="451" t="s">
        <v>606</v>
      </c>
      <c r="E162" s="461" t="s">
        <v>734</v>
      </c>
    </row>
    <row r="163" customFormat="false" ht="15" hidden="false" customHeight="false" outlineLevel="0" collapsed="false">
      <c r="A163" s="451" t="s">
        <v>735</v>
      </c>
      <c r="B163" s="451" t="s">
        <v>145</v>
      </c>
      <c r="C163" s="451" t="s">
        <v>728</v>
      </c>
      <c r="D163" s="451" t="s">
        <v>606</v>
      </c>
      <c r="E163" s="451" t="s">
        <v>145</v>
      </c>
    </row>
    <row r="164" customFormat="false" ht="24.05" hidden="false" customHeight="false" outlineLevel="0" collapsed="false">
      <c r="A164" s="451" t="s">
        <v>736</v>
      </c>
      <c r="B164" s="451" t="s">
        <v>146</v>
      </c>
      <c r="C164" s="451" t="s">
        <v>721</v>
      </c>
      <c r="D164" s="451" t="s">
        <v>606</v>
      </c>
      <c r="E164" s="461" t="s">
        <v>722</v>
      </c>
    </row>
    <row r="165" customFormat="false" ht="24.05" hidden="false" customHeight="false" outlineLevel="0" collapsed="false">
      <c r="A165" s="451" t="s">
        <v>737</v>
      </c>
      <c r="B165" s="451" t="s">
        <v>210</v>
      </c>
      <c r="C165" s="451" t="s">
        <v>721</v>
      </c>
      <c r="D165" s="451" t="s">
        <v>606</v>
      </c>
      <c r="E165" s="461" t="s">
        <v>722</v>
      </c>
    </row>
    <row r="166" customFormat="false" ht="24.05" hidden="false" customHeight="false" outlineLevel="0" collapsed="false">
      <c r="A166" s="451" t="s">
        <v>738</v>
      </c>
      <c r="B166" s="451" t="s">
        <v>211</v>
      </c>
      <c r="C166" s="451" t="s">
        <v>721</v>
      </c>
      <c r="D166" s="451" t="s">
        <v>606</v>
      </c>
      <c r="E166" s="461" t="s">
        <v>722</v>
      </c>
    </row>
    <row r="167" customFormat="false" ht="58.4" hidden="false" customHeight="false" outlineLevel="0" collapsed="false">
      <c r="A167" s="451" t="s">
        <v>739</v>
      </c>
      <c r="B167" s="451" t="s">
        <v>149</v>
      </c>
      <c r="C167" s="451" t="s">
        <v>721</v>
      </c>
      <c r="D167" s="451" t="s">
        <v>606</v>
      </c>
      <c r="E167" s="461" t="s">
        <v>740</v>
      </c>
    </row>
    <row r="168" customFormat="false" ht="35.5" hidden="false" customHeight="false" outlineLevel="0" collapsed="false">
      <c r="A168" s="451" t="s">
        <v>741</v>
      </c>
      <c r="B168" s="451" t="s">
        <v>150</v>
      </c>
      <c r="C168" s="451" t="s">
        <v>721</v>
      </c>
      <c r="D168" s="451" t="s">
        <v>606</v>
      </c>
      <c r="E168" s="461" t="s">
        <v>742</v>
      </c>
    </row>
    <row r="169" customFormat="false" ht="24.05" hidden="false" customHeight="false" outlineLevel="0" collapsed="false">
      <c r="A169" s="451" t="s">
        <v>743</v>
      </c>
      <c r="B169" s="451" t="s">
        <v>151</v>
      </c>
      <c r="C169" s="451" t="s">
        <v>728</v>
      </c>
      <c r="D169" s="451" t="s">
        <v>606</v>
      </c>
      <c r="E169" s="461" t="s">
        <v>151</v>
      </c>
    </row>
    <row r="170" customFormat="false" ht="35.5" hidden="false" customHeight="false" outlineLevel="0" collapsed="false">
      <c r="A170" s="451" t="s">
        <v>744</v>
      </c>
      <c r="B170" s="451" t="s">
        <v>152</v>
      </c>
      <c r="C170" s="451" t="s">
        <v>721</v>
      </c>
      <c r="D170" s="451" t="s">
        <v>606</v>
      </c>
      <c r="E170" s="461" t="s">
        <v>745</v>
      </c>
    </row>
    <row r="171" customFormat="false" ht="24.05" hidden="false" customHeight="false" outlineLevel="0" collapsed="false">
      <c r="A171" s="451" t="s">
        <v>746</v>
      </c>
      <c r="B171" s="451" t="s">
        <v>153</v>
      </c>
      <c r="C171" s="451" t="s">
        <v>728</v>
      </c>
      <c r="D171" s="451" t="s">
        <v>606</v>
      </c>
      <c r="E171" s="451" t="s">
        <v>153</v>
      </c>
    </row>
    <row r="172" customFormat="false" ht="35.5" hidden="false" customHeight="false" outlineLevel="0" collapsed="false">
      <c r="A172" s="451" t="s">
        <v>747</v>
      </c>
      <c r="B172" s="454" t="s">
        <v>154</v>
      </c>
      <c r="C172" s="451" t="s">
        <v>721</v>
      </c>
      <c r="D172" s="451" t="s">
        <v>606</v>
      </c>
      <c r="E172" s="461" t="s">
        <v>745</v>
      </c>
    </row>
    <row r="173" customFormat="false" ht="24.05" hidden="false" customHeight="false" outlineLevel="0" collapsed="false">
      <c r="A173" s="451" t="s">
        <v>748</v>
      </c>
      <c r="B173" s="454" t="s">
        <v>155</v>
      </c>
      <c r="C173" s="451" t="s">
        <v>728</v>
      </c>
      <c r="D173" s="451" t="s">
        <v>606</v>
      </c>
      <c r="E173" s="462" t="s">
        <v>155</v>
      </c>
    </row>
    <row r="174" customFormat="false" ht="35.5" hidden="false" customHeight="false" outlineLevel="0" collapsed="false">
      <c r="A174" s="451" t="s">
        <v>749</v>
      </c>
      <c r="B174" s="454" t="s">
        <v>156</v>
      </c>
      <c r="C174" s="451" t="s">
        <v>721</v>
      </c>
      <c r="D174" s="451" t="s">
        <v>606</v>
      </c>
      <c r="E174" s="461" t="s">
        <v>745</v>
      </c>
    </row>
    <row r="175" customFormat="false" ht="24.05" hidden="false" customHeight="false" outlineLevel="0" collapsed="false">
      <c r="A175" s="451" t="s">
        <v>750</v>
      </c>
      <c r="B175" s="454" t="s">
        <v>157</v>
      </c>
      <c r="C175" s="451" t="s">
        <v>728</v>
      </c>
      <c r="D175" s="451" t="s">
        <v>606</v>
      </c>
      <c r="E175" s="462" t="s">
        <v>157</v>
      </c>
    </row>
    <row r="176" customFormat="false" ht="35.5" hidden="false" customHeight="false" outlineLevel="0" collapsed="false">
      <c r="A176" s="451" t="s">
        <v>751</v>
      </c>
      <c r="B176" s="454" t="s">
        <v>158</v>
      </c>
      <c r="C176" s="451" t="s">
        <v>721</v>
      </c>
      <c r="D176" s="451" t="s">
        <v>606</v>
      </c>
      <c r="E176" s="461" t="s">
        <v>745</v>
      </c>
    </row>
    <row r="177" customFormat="false" ht="24.05" hidden="false" customHeight="false" outlineLevel="0" collapsed="false">
      <c r="A177" s="451" t="s">
        <v>752</v>
      </c>
      <c r="B177" s="454" t="s">
        <v>159</v>
      </c>
      <c r="C177" s="451" t="s">
        <v>728</v>
      </c>
      <c r="D177" s="451" t="s">
        <v>606</v>
      </c>
      <c r="E177" s="462" t="s">
        <v>159</v>
      </c>
    </row>
    <row r="178" customFormat="false" ht="58.4" hidden="false" customHeight="false" outlineLevel="0" collapsed="false">
      <c r="A178" s="451" t="s">
        <v>753</v>
      </c>
      <c r="B178" s="454" t="s">
        <v>160</v>
      </c>
      <c r="C178" s="451" t="s">
        <v>721</v>
      </c>
      <c r="D178" s="451" t="s">
        <v>606</v>
      </c>
      <c r="E178" s="462" t="s">
        <v>754</v>
      </c>
    </row>
    <row r="179" customFormat="false" ht="24.05" hidden="false" customHeight="false" outlineLevel="0" collapsed="false">
      <c r="A179" s="451" t="s">
        <v>755</v>
      </c>
      <c r="B179" s="454" t="s">
        <v>161</v>
      </c>
      <c r="C179" s="451" t="s">
        <v>728</v>
      </c>
      <c r="D179" s="451" t="s">
        <v>606</v>
      </c>
      <c r="E179" s="462" t="s">
        <v>161</v>
      </c>
    </row>
    <row r="180" customFormat="false" ht="35.5" hidden="false" customHeight="false" outlineLevel="0" collapsed="false">
      <c r="A180" s="451" t="s">
        <v>756</v>
      </c>
      <c r="B180" s="451" t="s">
        <v>162</v>
      </c>
      <c r="C180" s="451" t="s">
        <v>721</v>
      </c>
      <c r="D180" s="451" t="s">
        <v>606</v>
      </c>
      <c r="E180" s="461" t="s">
        <v>757</v>
      </c>
    </row>
    <row r="181" customFormat="false" ht="92.75" hidden="false" customHeight="false" outlineLevel="0" collapsed="false">
      <c r="A181" s="451" t="s">
        <v>775</v>
      </c>
      <c r="B181" s="451" t="s">
        <v>492</v>
      </c>
      <c r="C181" s="451" t="s">
        <v>765</v>
      </c>
      <c r="D181" s="451" t="s">
        <v>606</v>
      </c>
      <c r="E181" s="451" t="s">
        <v>776</v>
      </c>
    </row>
    <row r="182" customFormat="false" ht="24.05" hidden="false" customHeight="false" outlineLevel="0" collapsed="false">
      <c r="A182" s="451" t="s">
        <v>777</v>
      </c>
      <c r="B182" s="451" t="s">
        <v>493</v>
      </c>
      <c r="C182" s="451" t="s">
        <v>778</v>
      </c>
      <c r="D182" s="451" t="s">
        <v>594</v>
      </c>
      <c r="E182" s="461" t="s">
        <v>779</v>
      </c>
    </row>
    <row r="183" customFormat="false" ht="35.5" hidden="false" customHeight="false" outlineLevel="0" collapsed="false">
      <c r="A183" s="451" t="s">
        <v>780</v>
      </c>
      <c r="B183" s="451" t="s">
        <v>563</v>
      </c>
      <c r="C183" s="451" t="s">
        <v>781</v>
      </c>
      <c r="D183" s="451" t="s">
        <v>594</v>
      </c>
      <c r="E183" s="461" t="s">
        <v>779</v>
      </c>
    </row>
    <row r="184" customFormat="false" ht="35.5" hidden="false" customHeight="false" outlineLevel="0" collapsed="false">
      <c r="A184" s="451" t="s">
        <v>782</v>
      </c>
      <c r="B184" s="451" t="s">
        <v>579</v>
      </c>
      <c r="C184" s="451" t="s">
        <v>783</v>
      </c>
      <c r="D184" s="451" t="s">
        <v>594</v>
      </c>
      <c r="E184" s="461" t="s">
        <v>779</v>
      </c>
    </row>
    <row r="185" customFormat="false" ht="24.05" hidden="false" customHeight="false" outlineLevel="0" collapsed="false">
      <c r="A185" s="451" t="s">
        <v>784</v>
      </c>
      <c r="B185" s="451" t="s">
        <v>564</v>
      </c>
      <c r="C185" s="451" t="s">
        <v>785</v>
      </c>
      <c r="D185" s="451" t="s">
        <v>594</v>
      </c>
      <c r="E185" s="461" t="s">
        <v>779</v>
      </c>
    </row>
    <row r="186" customFormat="false" ht="15" hidden="false" customHeight="false" outlineLevel="0" collapsed="false">
      <c r="A186" s="451" t="s">
        <v>717</v>
      </c>
      <c r="B186" s="451" t="s">
        <v>136</v>
      </c>
      <c r="C186" s="451" t="s">
        <v>718</v>
      </c>
      <c r="D186" s="451" t="s">
        <v>606</v>
      </c>
      <c r="E186" s="451"/>
    </row>
    <row r="187" customFormat="false" ht="17.35" hidden="false" customHeight="false" outlineLevel="0" collapsed="false">
      <c r="A187" s="450" t="s">
        <v>89</v>
      </c>
      <c r="B187" s="450"/>
      <c r="C187" s="450"/>
      <c r="D187" s="450"/>
      <c r="E187" s="450"/>
    </row>
    <row r="188" customFormat="false" ht="15" hidden="false" customHeight="false" outlineLevel="0" collapsed="false">
      <c r="A188" s="451" t="s">
        <v>771</v>
      </c>
      <c r="B188" s="451" t="s">
        <v>490</v>
      </c>
      <c r="C188" s="451" t="s">
        <v>597</v>
      </c>
      <c r="D188" s="451" t="s">
        <v>594</v>
      </c>
      <c r="E188" s="451"/>
    </row>
    <row r="189" customFormat="false" ht="35.5" hidden="false" customHeight="false" outlineLevel="0" collapsed="false">
      <c r="A189" s="451" t="s">
        <v>772</v>
      </c>
      <c r="B189" s="451" t="s">
        <v>491</v>
      </c>
      <c r="C189" s="451" t="s">
        <v>773</v>
      </c>
      <c r="D189" s="451" t="s">
        <v>594</v>
      </c>
      <c r="E189" s="451" t="s">
        <v>774</v>
      </c>
    </row>
    <row r="190" customFormat="false" ht="24.05" hidden="false" customHeight="false" outlineLevel="0" collapsed="false">
      <c r="A190" s="451" t="s">
        <v>720</v>
      </c>
      <c r="B190" s="451" t="s">
        <v>137</v>
      </c>
      <c r="C190" s="451" t="s">
        <v>721</v>
      </c>
      <c r="D190" s="451" t="s">
        <v>606</v>
      </c>
      <c r="E190" s="461" t="s">
        <v>722</v>
      </c>
    </row>
    <row r="191" customFormat="false" ht="24.05" hidden="false" customHeight="false" outlineLevel="0" collapsed="false">
      <c r="A191" s="451" t="s">
        <v>723</v>
      </c>
      <c r="B191" s="451" t="s">
        <v>138</v>
      </c>
      <c r="C191" s="451" t="s">
        <v>721</v>
      </c>
      <c r="D191" s="451" t="s">
        <v>606</v>
      </c>
      <c r="E191" s="461" t="s">
        <v>722</v>
      </c>
    </row>
    <row r="192" customFormat="false" ht="24.05" hidden="false" customHeight="false" outlineLevel="0" collapsed="false">
      <c r="A192" s="451" t="s">
        <v>724</v>
      </c>
      <c r="B192" s="451" t="s">
        <v>139</v>
      </c>
      <c r="C192" s="451" t="s">
        <v>721</v>
      </c>
      <c r="D192" s="451" t="s">
        <v>606</v>
      </c>
      <c r="E192" s="461" t="s">
        <v>722</v>
      </c>
    </row>
    <row r="193" customFormat="false" ht="35.5" hidden="false" customHeight="false" outlineLevel="0" collapsed="false">
      <c r="A193" s="451" t="s">
        <v>725</v>
      </c>
      <c r="B193" s="451" t="s">
        <v>140</v>
      </c>
      <c r="C193" s="451" t="s">
        <v>721</v>
      </c>
      <c r="D193" s="451" t="s">
        <v>606</v>
      </c>
      <c r="E193" s="461" t="s">
        <v>726</v>
      </c>
    </row>
    <row r="194" customFormat="false" ht="35.5" hidden="false" customHeight="false" outlineLevel="0" collapsed="false">
      <c r="A194" s="451" t="s">
        <v>727</v>
      </c>
      <c r="B194" s="451" t="s">
        <v>141</v>
      </c>
      <c r="C194" s="451" t="s">
        <v>728</v>
      </c>
      <c r="D194" s="451" t="s">
        <v>606</v>
      </c>
      <c r="E194" s="451" t="s">
        <v>729</v>
      </c>
    </row>
    <row r="195" customFormat="false" ht="35.5" hidden="false" customHeight="false" outlineLevel="0" collapsed="false">
      <c r="A195" s="451" t="s">
        <v>730</v>
      </c>
      <c r="B195" s="451" t="s">
        <v>142</v>
      </c>
      <c r="C195" s="451" t="s">
        <v>718</v>
      </c>
      <c r="D195" s="451" t="s">
        <v>606</v>
      </c>
      <c r="E195" s="461" t="s">
        <v>731</v>
      </c>
    </row>
    <row r="196" customFormat="false" ht="24.05" hidden="false" customHeight="false" outlineLevel="0" collapsed="false">
      <c r="A196" s="451" t="s">
        <v>732</v>
      </c>
      <c r="B196" s="451" t="s">
        <v>143</v>
      </c>
      <c r="C196" s="451" t="s">
        <v>718</v>
      </c>
      <c r="D196" s="451" t="s">
        <v>606</v>
      </c>
      <c r="E196" s="461" t="s">
        <v>722</v>
      </c>
    </row>
    <row r="197" customFormat="false" ht="24.05" hidden="false" customHeight="false" outlineLevel="0" collapsed="false">
      <c r="A197" s="454" t="s">
        <v>733</v>
      </c>
      <c r="B197" s="451" t="s">
        <v>144</v>
      </c>
      <c r="C197" s="451" t="s">
        <v>718</v>
      </c>
      <c r="D197" s="451" t="s">
        <v>606</v>
      </c>
      <c r="E197" s="461" t="s">
        <v>734</v>
      </c>
    </row>
    <row r="198" customFormat="false" ht="15" hidden="false" customHeight="false" outlineLevel="0" collapsed="false">
      <c r="A198" s="451" t="s">
        <v>735</v>
      </c>
      <c r="B198" s="451" t="s">
        <v>145</v>
      </c>
      <c r="C198" s="451" t="s">
        <v>728</v>
      </c>
      <c r="D198" s="451" t="s">
        <v>606</v>
      </c>
      <c r="E198" s="451" t="s">
        <v>145</v>
      </c>
    </row>
    <row r="199" customFormat="false" ht="24.05" hidden="false" customHeight="false" outlineLevel="0" collapsed="false">
      <c r="A199" s="451" t="s">
        <v>736</v>
      </c>
      <c r="B199" s="451" t="s">
        <v>146</v>
      </c>
      <c r="C199" s="451" t="s">
        <v>721</v>
      </c>
      <c r="D199" s="451" t="s">
        <v>606</v>
      </c>
      <c r="E199" s="461" t="s">
        <v>722</v>
      </c>
    </row>
    <row r="200" customFormat="false" ht="24.05" hidden="false" customHeight="false" outlineLevel="0" collapsed="false">
      <c r="A200" s="451" t="s">
        <v>737</v>
      </c>
      <c r="B200" s="451" t="s">
        <v>210</v>
      </c>
      <c r="C200" s="451" t="s">
        <v>721</v>
      </c>
      <c r="D200" s="451" t="s">
        <v>606</v>
      </c>
      <c r="E200" s="461" t="s">
        <v>722</v>
      </c>
    </row>
    <row r="201" customFormat="false" ht="24.05" hidden="false" customHeight="false" outlineLevel="0" collapsed="false">
      <c r="A201" s="451" t="s">
        <v>738</v>
      </c>
      <c r="B201" s="451" t="s">
        <v>211</v>
      </c>
      <c r="C201" s="451" t="s">
        <v>721</v>
      </c>
      <c r="D201" s="451" t="s">
        <v>606</v>
      </c>
      <c r="E201" s="461" t="s">
        <v>722</v>
      </c>
    </row>
    <row r="202" customFormat="false" ht="58.4" hidden="false" customHeight="false" outlineLevel="0" collapsed="false">
      <c r="A202" s="451" t="s">
        <v>739</v>
      </c>
      <c r="B202" s="451" t="s">
        <v>149</v>
      </c>
      <c r="C202" s="451" t="s">
        <v>721</v>
      </c>
      <c r="D202" s="451" t="s">
        <v>606</v>
      </c>
      <c r="E202" s="461" t="s">
        <v>740</v>
      </c>
    </row>
    <row r="203" customFormat="false" ht="35.5" hidden="false" customHeight="false" outlineLevel="0" collapsed="false">
      <c r="A203" s="451" t="s">
        <v>741</v>
      </c>
      <c r="B203" s="451" t="s">
        <v>150</v>
      </c>
      <c r="C203" s="451" t="s">
        <v>721</v>
      </c>
      <c r="D203" s="451" t="s">
        <v>606</v>
      </c>
      <c r="E203" s="461" t="s">
        <v>742</v>
      </c>
    </row>
    <row r="204" customFormat="false" ht="24.05" hidden="false" customHeight="false" outlineLevel="0" collapsed="false">
      <c r="A204" s="451" t="s">
        <v>743</v>
      </c>
      <c r="B204" s="451" t="s">
        <v>151</v>
      </c>
      <c r="C204" s="451" t="s">
        <v>728</v>
      </c>
      <c r="D204" s="451" t="s">
        <v>606</v>
      </c>
      <c r="E204" s="461" t="s">
        <v>151</v>
      </c>
    </row>
    <row r="205" customFormat="false" ht="35.5" hidden="false" customHeight="false" outlineLevel="0" collapsed="false">
      <c r="A205" s="451" t="s">
        <v>744</v>
      </c>
      <c r="B205" s="451" t="s">
        <v>152</v>
      </c>
      <c r="C205" s="451" t="s">
        <v>721</v>
      </c>
      <c r="D205" s="451" t="s">
        <v>606</v>
      </c>
      <c r="E205" s="461" t="s">
        <v>745</v>
      </c>
    </row>
    <row r="206" customFormat="false" ht="24.05" hidden="false" customHeight="false" outlineLevel="0" collapsed="false">
      <c r="A206" s="451" t="s">
        <v>746</v>
      </c>
      <c r="B206" s="451" t="s">
        <v>153</v>
      </c>
      <c r="C206" s="451" t="s">
        <v>728</v>
      </c>
      <c r="D206" s="451" t="s">
        <v>606</v>
      </c>
      <c r="E206" s="451" t="s">
        <v>153</v>
      </c>
    </row>
    <row r="207" customFormat="false" ht="35.5" hidden="false" customHeight="false" outlineLevel="0" collapsed="false">
      <c r="A207" s="451" t="s">
        <v>756</v>
      </c>
      <c r="B207" s="451" t="s">
        <v>162</v>
      </c>
      <c r="C207" s="451" t="s">
        <v>721</v>
      </c>
      <c r="D207" s="451" t="s">
        <v>606</v>
      </c>
      <c r="E207" s="461" t="s">
        <v>757</v>
      </c>
    </row>
    <row r="208" customFormat="false" ht="35.5" hidden="false" customHeight="false" outlineLevel="0" collapsed="false">
      <c r="A208" s="451" t="s">
        <v>786</v>
      </c>
      <c r="B208" s="451" t="s">
        <v>787</v>
      </c>
      <c r="C208" s="451" t="s">
        <v>788</v>
      </c>
      <c r="D208" s="451" t="s">
        <v>594</v>
      </c>
      <c r="E208" s="461" t="s">
        <v>779</v>
      </c>
    </row>
    <row r="209" customFormat="false" ht="35.5" hidden="false" customHeight="false" outlineLevel="0" collapsed="false">
      <c r="A209" s="451" t="s">
        <v>789</v>
      </c>
      <c r="B209" s="451" t="s">
        <v>790</v>
      </c>
      <c r="C209" s="451" t="s">
        <v>791</v>
      </c>
      <c r="D209" s="451" t="s">
        <v>594</v>
      </c>
      <c r="E209" s="461" t="s">
        <v>779</v>
      </c>
    </row>
    <row r="210" customFormat="false" ht="24.05" hidden="false" customHeight="false" outlineLevel="0" collapsed="false">
      <c r="A210" s="451" t="s">
        <v>784</v>
      </c>
      <c r="B210" s="451" t="s">
        <v>564</v>
      </c>
      <c r="C210" s="451" t="s">
        <v>785</v>
      </c>
      <c r="D210" s="451" t="s">
        <v>594</v>
      </c>
      <c r="E210" s="461" t="s">
        <v>779</v>
      </c>
    </row>
    <row r="211" customFormat="false" ht="15" hidden="false" customHeight="false" outlineLevel="0" collapsed="false">
      <c r="A211" s="451" t="s">
        <v>717</v>
      </c>
      <c r="B211" s="451" t="s">
        <v>136</v>
      </c>
      <c r="C211" s="451" t="s">
        <v>718</v>
      </c>
      <c r="D211" s="451" t="s">
        <v>606</v>
      </c>
      <c r="E211" s="451"/>
    </row>
    <row r="212" customFormat="false" ht="92.75" hidden="false" customHeight="false" outlineLevel="0" collapsed="false">
      <c r="A212" s="451" t="s">
        <v>775</v>
      </c>
      <c r="B212" s="451" t="s">
        <v>492</v>
      </c>
      <c r="C212" s="451" t="s">
        <v>765</v>
      </c>
      <c r="D212" s="451" t="s">
        <v>606</v>
      </c>
      <c r="E212" s="451" t="s">
        <v>776</v>
      </c>
    </row>
    <row r="213" customFormat="false" ht="19.5" hidden="false" customHeight="true" outlineLevel="0" collapsed="false">
      <c r="A213" s="450" t="s">
        <v>792</v>
      </c>
      <c r="B213" s="450"/>
      <c r="C213" s="450"/>
      <c r="D213" s="450"/>
      <c r="E213" s="450"/>
    </row>
    <row r="214" customFormat="false" ht="24.05" hidden="false" customHeight="false" outlineLevel="0" collapsed="false">
      <c r="A214" s="451" t="s">
        <v>793</v>
      </c>
      <c r="B214" s="451" t="s">
        <v>794</v>
      </c>
      <c r="C214" s="451" t="s">
        <v>795</v>
      </c>
      <c r="D214" s="451" t="s">
        <v>594</v>
      </c>
      <c r="E214" s="461" t="s">
        <v>779</v>
      </c>
    </row>
    <row r="215" customFormat="false" ht="15" hidden="false" customHeight="false" outlineLevel="0" collapsed="false">
      <c r="A215" s="451" t="s">
        <v>796</v>
      </c>
      <c r="B215" s="451" t="s">
        <v>797</v>
      </c>
      <c r="C215" s="451" t="s">
        <v>597</v>
      </c>
      <c r="D215" s="451" t="s">
        <v>594</v>
      </c>
      <c r="E215" s="451"/>
    </row>
    <row r="216" customFormat="false" ht="15" hidden="false" customHeight="false" outlineLevel="0" collapsed="false">
      <c r="A216" s="451" t="s">
        <v>771</v>
      </c>
      <c r="B216" s="451" t="s">
        <v>490</v>
      </c>
      <c r="C216" s="451" t="s">
        <v>597</v>
      </c>
      <c r="D216" s="451" t="s">
        <v>594</v>
      </c>
      <c r="E216" s="451"/>
    </row>
    <row r="217" customFormat="false" ht="35.5" hidden="false" customHeight="false" outlineLevel="0" collapsed="false">
      <c r="A217" s="451" t="s">
        <v>772</v>
      </c>
      <c r="B217" s="451" t="s">
        <v>491</v>
      </c>
      <c r="C217" s="451" t="s">
        <v>773</v>
      </c>
      <c r="D217" s="451" t="s">
        <v>594</v>
      </c>
      <c r="E217" s="451" t="s">
        <v>774</v>
      </c>
    </row>
    <row r="218" customFormat="false" ht="15" hidden="false" customHeight="false" outlineLevel="0" collapsed="false">
      <c r="A218" s="451" t="s">
        <v>717</v>
      </c>
      <c r="B218" s="451" t="s">
        <v>136</v>
      </c>
      <c r="C218" s="451" t="s">
        <v>718</v>
      </c>
      <c r="D218" s="451" t="s">
        <v>606</v>
      </c>
      <c r="E218" s="451"/>
    </row>
    <row r="219" customFormat="false" ht="24.05" hidden="false" customHeight="false" outlineLevel="0" collapsed="false">
      <c r="A219" s="451" t="s">
        <v>720</v>
      </c>
      <c r="B219" s="451" t="s">
        <v>137</v>
      </c>
      <c r="C219" s="451" t="s">
        <v>721</v>
      </c>
      <c r="D219" s="451" t="s">
        <v>606</v>
      </c>
      <c r="E219" s="461" t="s">
        <v>722</v>
      </c>
    </row>
    <row r="220" customFormat="false" ht="24.05" hidden="false" customHeight="false" outlineLevel="0" collapsed="false">
      <c r="A220" s="451" t="s">
        <v>723</v>
      </c>
      <c r="B220" s="451" t="s">
        <v>138</v>
      </c>
      <c r="C220" s="451" t="s">
        <v>721</v>
      </c>
      <c r="D220" s="451" t="s">
        <v>606</v>
      </c>
      <c r="E220" s="461" t="s">
        <v>722</v>
      </c>
    </row>
    <row r="221" customFormat="false" ht="24.05" hidden="false" customHeight="false" outlineLevel="0" collapsed="false">
      <c r="A221" s="451" t="s">
        <v>724</v>
      </c>
      <c r="B221" s="451" t="s">
        <v>139</v>
      </c>
      <c r="C221" s="451" t="s">
        <v>721</v>
      </c>
      <c r="D221" s="451" t="s">
        <v>606</v>
      </c>
      <c r="E221" s="461" t="s">
        <v>722</v>
      </c>
    </row>
    <row r="222" customFormat="false" ht="35.5" hidden="false" customHeight="false" outlineLevel="0" collapsed="false">
      <c r="A222" s="451" t="s">
        <v>725</v>
      </c>
      <c r="B222" s="451" t="s">
        <v>140</v>
      </c>
      <c r="C222" s="451" t="s">
        <v>721</v>
      </c>
      <c r="D222" s="451" t="s">
        <v>606</v>
      </c>
      <c r="E222" s="461" t="s">
        <v>726</v>
      </c>
    </row>
    <row r="223" customFormat="false" ht="35.5" hidden="false" customHeight="false" outlineLevel="0" collapsed="false">
      <c r="A223" s="451" t="s">
        <v>727</v>
      </c>
      <c r="B223" s="451" t="s">
        <v>141</v>
      </c>
      <c r="C223" s="451" t="s">
        <v>728</v>
      </c>
      <c r="D223" s="451" t="s">
        <v>606</v>
      </c>
      <c r="E223" s="451" t="s">
        <v>729</v>
      </c>
    </row>
    <row r="224" customFormat="false" ht="35.5" hidden="false" customHeight="false" outlineLevel="0" collapsed="false">
      <c r="A224" s="451" t="s">
        <v>730</v>
      </c>
      <c r="B224" s="451" t="s">
        <v>142</v>
      </c>
      <c r="C224" s="451" t="s">
        <v>718</v>
      </c>
      <c r="D224" s="451" t="s">
        <v>606</v>
      </c>
      <c r="E224" s="461" t="s">
        <v>731</v>
      </c>
    </row>
    <row r="225" customFormat="false" ht="24.05" hidden="false" customHeight="false" outlineLevel="0" collapsed="false">
      <c r="A225" s="451" t="s">
        <v>732</v>
      </c>
      <c r="B225" s="451" t="s">
        <v>143</v>
      </c>
      <c r="C225" s="451" t="s">
        <v>718</v>
      </c>
      <c r="D225" s="451" t="s">
        <v>606</v>
      </c>
      <c r="E225" s="461" t="s">
        <v>722</v>
      </c>
    </row>
    <row r="226" customFormat="false" ht="24.05" hidden="false" customHeight="false" outlineLevel="0" collapsed="false">
      <c r="A226" s="454" t="s">
        <v>733</v>
      </c>
      <c r="B226" s="451" t="s">
        <v>144</v>
      </c>
      <c r="C226" s="451" t="s">
        <v>718</v>
      </c>
      <c r="D226" s="451" t="s">
        <v>606</v>
      </c>
      <c r="E226" s="461" t="s">
        <v>734</v>
      </c>
    </row>
    <row r="227" customFormat="false" ht="15" hidden="false" customHeight="false" outlineLevel="0" collapsed="false">
      <c r="A227" s="451" t="s">
        <v>735</v>
      </c>
      <c r="B227" s="451" t="s">
        <v>145</v>
      </c>
      <c r="C227" s="451" t="s">
        <v>728</v>
      </c>
      <c r="D227" s="451" t="s">
        <v>606</v>
      </c>
      <c r="E227" s="451" t="s">
        <v>145</v>
      </c>
    </row>
    <row r="228" customFormat="false" ht="24.05" hidden="false" customHeight="false" outlineLevel="0" collapsed="false">
      <c r="A228" s="451" t="s">
        <v>736</v>
      </c>
      <c r="B228" s="451" t="s">
        <v>146</v>
      </c>
      <c r="C228" s="451" t="s">
        <v>721</v>
      </c>
      <c r="D228" s="451" t="s">
        <v>606</v>
      </c>
      <c r="E228" s="461" t="s">
        <v>722</v>
      </c>
    </row>
    <row r="229" customFormat="false" ht="24.05" hidden="false" customHeight="false" outlineLevel="0" collapsed="false">
      <c r="A229" s="451" t="s">
        <v>737</v>
      </c>
      <c r="B229" s="451" t="s">
        <v>210</v>
      </c>
      <c r="C229" s="451" t="s">
        <v>721</v>
      </c>
      <c r="D229" s="451" t="s">
        <v>606</v>
      </c>
      <c r="E229" s="461" t="s">
        <v>722</v>
      </c>
    </row>
    <row r="230" customFormat="false" ht="24.05" hidden="false" customHeight="false" outlineLevel="0" collapsed="false">
      <c r="A230" s="451" t="s">
        <v>738</v>
      </c>
      <c r="B230" s="451" t="s">
        <v>211</v>
      </c>
      <c r="C230" s="451" t="s">
        <v>721</v>
      </c>
      <c r="D230" s="451" t="s">
        <v>606</v>
      </c>
      <c r="E230" s="461" t="s">
        <v>722</v>
      </c>
    </row>
    <row r="231" customFormat="false" ht="58.4" hidden="false" customHeight="false" outlineLevel="0" collapsed="false">
      <c r="A231" s="451" t="s">
        <v>739</v>
      </c>
      <c r="B231" s="451" t="s">
        <v>149</v>
      </c>
      <c r="C231" s="451" t="s">
        <v>721</v>
      </c>
      <c r="D231" s="451" t="s">
        <v>606</v>
      </c>
      <c r="E231" s="461" t="s">
        <v>740</v>
      </c>
    </row>
    <row r="232" customFormat="false" ht="35.5" hidden="false" customHeight="false" outlineLevel="0" collapsed="false">
      <c r="A232" s="451" t="s">
        <v>741</v>
      </c>
      <c r="B232" s="451" t="s">
        <v>150</v>
      </c>
      <c r="C232" s="451" t="s">
        <v>721</v>
      </c>
      <c r="D232" s="451" t="s">
        <v>606</v>
      </c>
      <c r="E232" s="461" t="s">
        <v>742</v>
      </c>
    </row>
    <row r="233" customFormat="false" ht="24.05" hidden="false" customHeight="false" outlineLevel="0" collapsed="false">
      <c r="A233" s="451" t="s">
        <v>743</v>
      </c>
      <c r="B233" s="451" t="s">
        <v>151</v>
      </c>
      <c r="C233" s="451" t="s">
        <v>728</v>
      </c>
      <c r="D233" s="451" t="s">
        <v>606</v>
      </c>
      <c r="E233" s="461" t="s">
        <v>151</v>
      </c>
    </row>
    <row r="234" customFormat="false" ht="35.5" hidden="false" customHeight="false" outlineLevel="0" collapsed="false">
      <c r="A234" s="451" t="s">
        <v>744</v>
      </c>
      <c r="B234" s="451" t="s">
        <v>152</v>
      </c>
      <c r="C234" s="451" t="s">
        <v>721</v>
      </c>
      <c r="D234" s="451" t="s">
        <v>606</v>
      </c>
      <c r="E234" s="461" t="s">
        <v>745</v>
      </c>
      <c r="F234" s="451"/>
    </row>
    <row r="235" customFormat="false" ht="24.05" hidden="false" customHeight="false" outlineLevel="0" collapsed="false">
      <c r="A235" s="451" t="s">
        <v>746</v>
      </c>
      <c r="B235" s="451" t="s">
        <v>153</v>
      </c>
      <c r="C235" s="451" t="s">
        <v>728</v>
      </c>
      <c r="D235" s="451" t="s">
        <v>606</v>
      </c>
      <c r="E235" s="451" t="s">
        <v>153</v>
      </c>
    </row>
    <row r="236" customFormat="false" ht="35.5" hidden="false" customHeight="false" outlineLevel="0" collapsed="false">
      <c r="A236" s="451" t="s">
        <v>756</v>
      </c>
      <c r="B236" s="451" t="s">
        <v>162</v>
      </c>
      <c r="C236" s="451" t="s">
        <v>721</v>
      </c>
      <c r="D236" s="451" t="s">
        <v>606</v>
      </c>
      <c r="E236" s="461" t="s">
        <v>757</v>
      </c>
    </row>
    <row r="237" customFormat="false" ht="92.75" hidden="false" customHeight="false" outlineLevel="0" collapsed="false">
      <c r="A237" s="451" t="s">
        <v>775</v>
      </c>
      <c r="B237" s="451" t="s">
        <v>492</v>
      </c>
      <c r="C237" s="451" t="s">
        <v>765</v>
      </c>
      <c r="D237" s="451" t="s">
        <v>606</v>
      </c>
      <c r="E237" s="451" t="s">
        <v>776</v>
      </c>
    </row>
    <row r="238" customFormat="false" ht="17.35" hidden="false" customHeight="false" outlineLevel="0" collapsed="false">
      <c r="A238" s="450" t="s">
        <v>798</v>
      </c>
      <c r="B238" s="450"/>
      <c r="C238" s="450"/>
      <c r="D238" s="450"/>
      <c r="E238" s="450"/>
    </row>
    <row r="239" customFormat="false" ht="15" hidden="false" customHeight="false" outlineLevel="0" collapsed="false">
      <c r="A239" s="451" t="s">
        <v>717</v>
      </c>
      <c r="B239" s="451" t="s">
        <v>136</v>
      </c>
      <c r="C239" s="451" t="s">
        <v>718</v>
      </c>
      <c r="D239" s="451" t="s">
        <v>606</v>
      </c>
      <c r="E239" s="451"/>
    </row>
    <row r="240" customFormat="false" ht="24.05" hidden="false" customHeight="false" outlineLevel="0" collapsed="false">
      <c r="A240" s="451" t="s">
        <v>799</v>
      </c>
      <c r="B240" s="451" t="s">
        <v>800</v>
      </c>
      <c r="C240" s="451" t="s">
        <v>721</v>
      </c>
      <c r="D240" s="451" t="s">
        <v>606</v>
      </c>
      <c r="E240" s="451" t="s">
        <v>801</v>
      </c>
    </row>
    <row r="241" customFormat="false" ht="15" hidden="false" customHeight="false" outlineLevel="0" collapsed="false">
      <c r="A241" s="451" t="s">
        <v>802</v>
      </c>
      <c r="B241" s="451" t="s">
        <v>803</v>
      </c>
      <c r="C241" s="451" t="s">
        <v>718</v>
      </c>
      <c r="D241" s="451" t="s">
        <v>606</v>
      </c>
      <c r="E241" s="451"/>
    </row>
    <row r="242" customFormat="false" ht="24.05" hidden="false" customHeight="false" outlineLevel="0" collapsed="false">
      <c r="A242" s="451" t="s">
        <v>804</v>
      </c>
      <c r="B242" s="451" t="s">
        <v>805</v>
      </c>
      <c r="C242" s="451" t="s">
        <v>765</v>
      </c>
      <c r="D242" s="451" t="s">
        <v>606</v>
      </c>
      <c r="E242" s="451"/>
    </row>
    <row r="243" customFormat="false" ht="17.35" hidden="false" customHeight="false" outlineLevel="0" collapsed="false">
      <c r="A243" s="450" t="s">
        <v>806</v>
      </c>
      <c r="B243" s="450"/>
      <c r="C243" s="450"/>
      <c r="D243" s="450"/>
      <c r="E243" s="450"/>
    </row>
    <row r="244" customFormat="false" ht="15" hidden="false" customHeight="false" outlineLevel="0" collapsed="false">
      <c r="A244" s="451" t="s">
        <v>771</v>
      </c>
      <c r="B244" s="451" t="s">
        <v>807</v>
      </c>
      <c r="C244" s="451" t="s">
        <v>597</v>
      </c>
      <c r="D244" s="451" t="s">
        <v>594</v>
      </c>
      <c r="E244" s="451"/>
    </row>
    <row r="245" customFormat="false" ht="15" hidden="false" customHeight="false" outlineLevel="0" collapsed="false">
      <c r="A245" s="451" t="s">
        <v>808</v>
      </c>
      <c r="B245" s="451" t="s">
        <v>809</v>
      </c>
      <c r="C245" s="451" t="s">
        <v>597</v>
      </c>
      <c r="D245" s="451" t="s">
        <v>594</v>
      </c>
      <c r="E245" s="451"/>
    </row>
    <row r="246" customFormat="false" ht="24.05" hidden="false" customHeight="false" outlineLevel="0" collapsed="false">
      <c r="A246" s="451" t="s">
        <v>725</v>
      </c>
      <c r="B246" s="451" t="s">
        <v>810</v>
      </c>
      <c r="C246" s="451" t="s">
        <v>721</v>
      </c>
      <c r="D246" s="451" t="s">
        <v>606</v>
      </c>
      <c r="E246" s="451" t="s">
        <v>811</v>
      </c>
    </row>
    <row r="247" customFormat="false" ht="15" hidden="false" customHeight="false" outlineLevel="0" collapsed="false">
      <c r="A247" s="451" t="s">
        <v>812</v>
      </c>
      <c r="B247" s="451" t="s">
        <v>813</v>
      </c>
      <c r="C247" s="451" t="s">
        <v>728</v>
      </c>
      <c r="D247" s="451" t="s">
        <v>606</v>
      </c>
      <c r="E247" s="451"/>
    </row>
    <row r="248" customFormat="false" ht="17.35" hidden="false" customHeight="false" outlineLevel="0" collapsed="false">
      <c r="A248" s="450" t="s">
        <v>814</v>
      </c>
      <c r="B248" s="450"/>
      <c r="C248" s="450"/>
      <c r="D248" s="450"/>
      <c r="E248" s="450"/>
    </row>
    <row r="249" customFormat="false" ht="15" hidden="false" customHeight="false" outlineLevel="0" collapsed="false">
      <c r="A249" s="451" t="s">
        <v>717</v>
      </c>
      <c r="B249" s="451" t="s">
        <v>136</v>
      </c>
      <c r="C249" s="451" t="s">
        <v>718</v>
      </c>
      <c r="D249" s="451" t="s">
        <v>606</v>
      </c>
      <c r="E249" s="451"/>
    </row>
    <row r="250" customFormat="false" ht="24.05" hidden="false" customHeight="false" outlineLevel="0" collapsed="false">
      <c r="A250" s="451" t="s">
        <v>799</v>
      </c>
      <c r="B250" s="451" t="s">
        <v>800</v>
      </c>
      <c r="C250" s="451" t="s">
        <v>721</v>
      </c>
      <c r="D250" s="451" t="s">
        <v>606</v>
      </c>
      <c r="E250" s="451" t="s">
        <v>801</v>
      </c>
    </row>
    <row r="251" customFormat="false" ht="15" hidden="false" customHeight="false" outlineLevel="0" collapsed="false">
      <c r="A251" s="451" t="s">
        <v>802</v>
      </c>
      <c r="B251" s="451" t="s">
        <v>815</v>
      </c>
      <c r="C251" s="451" t="s">
        <v>718</v>
      </c>
      <c r="D251" s="451" t="s">
        <v>606</v>
      </c>
      <c r="E251" s="451"/>
    </row>
    <row r="252" customFormat="false" ht="24.05" hidden="false" customHeight="false" outlineLevel="0" collapsed="false">
      <c r="A252" s="451" t="s">
        <v>816</v>
      </c>
      <c r="B252" s="451" t="s">
        <v>817</v>
      </c>
      <c r="C252" s="451" t="s">
        <v>765</v>
      </c>
      <c r="D252" s="451" t="s">
        <v>606</v>
      </c>
      <c r="E252" s="451"/>
    </row>
    <row r="253" customFormat="false" ht="17.35" hidden="false" customHeight="false" outlineLevel="0" collapsed="false">
      <c r="A253" s="450" t="s">
        <v>818</v>
      </c>
      <c r="B253" s="450"/>
      <c r="C253" s="450"/>
      <c r="D253" s="450"/>
      <c r="E253" s="450"/>
    </row>
    <row r="254" customFormat="false" ht="15" hidden="false" customHeight="false" outlineLevel="0" collapsed="false">
      <c r="A254" s="451" t="s">
        <v>819</v>
      </c>
      <c r="B254" s="451" t="s">
        <v>511</v>
      </c>
      <c r="C254" s="451" t="s">
        <v>597</v>
      </c>
      <c r="D254" s="451" t="s">
        <v>594</v>
      </c>
      <c r="E254" s="451"/>
    </row>
    <row r="255" customFormat="false" ht="35.5" hidden="false" customHeight="false" outlineLevel="0" collapsed="false">
      <c r="A255" s="451" t="s">
        <v>820</v>
      </c>
      <c r="B255" s="451" t="s">
        <v>512</v>
      </c>
      <c r="C255" s="451" t="s">
        <v>773</v>
      </c>
      <c r="D255" s="451" t="s">
        <v>594</v>
      </c>
      <c r="E255" s="451" t="s">
        <v>774</v>
      </c>
    </row>
    <row r="256" customFormat="false" ht="15" hidden="false" customHeight="false" outlineLevel="0" collapsed="false">
      <c r="A256" s="451" t="s">
        <v>821</v>
      </c>
      <c r="B256" s="451" t="s">
        <v>513</v>
      </c>
      <c r="C256" s="451" t="s">
        <v>597</v>
      </c>
      <c r="D256" s="451" t="s">
        <v>594</v>
      </c>
      <c r="E256" s="451"/>
    </row>
    <row r="257" customFormat="false" ht="15" hidden="false" customHeight="false" outlineLevel="0" collapsed="false">
      <c r="A257" s="451" t="s">
        <v>822</v>
      </c>
      <c r="B257" s="451" t="s">
        <v>514</v>
      </c>
      <c r="C257" s="451" t="s">
        <v>597</v>
      </c>
      <c r="D257" s="451" t="s">
        <v>594</v>
      </c>
      <c r="E257" s="451"/>
    </row>
    <row r="258" customFormat="false" ht="24.05" hidden="false" customHeight="false" outlineLevel="0" collapsed="false">
      <c r="A258" s="451" t="s">
        <v>823</v>
      </c>
      <c r="B258" s="451" t="s">
        <v>515</v>
      </c>
      <c r="C258" s="451" t="s">
        <v>597</v>
      </c>
      <c r="D258" s="451" t="s">
        <v>594</v>
      </c>
      <c r="E258" s="451"/>
    </row>
    <row r="259" customFormat="false" ht="15" hidden="false" customHeight="false" outlineLevel="0" collapsed="false">
      <c r="A259" s="451" t="s">
        <v>824</v>
      </c>
      <c r="B259" s="451" t="s">
        <v>516</v>
      </c>
      <c r="C259" s="451" t="s">
        <v>597</v>
      </c>
      <c r="D259" s="451" t="s">
        <v>594</v>
      </c>
      <c r="E259" s="451"/>
    </row>
    <row r="260" customFormat="false" ht="35.5" hidden="false" customHeight="false" outlineLevel="0" collapsed="false">
      <c r="A260" s="451" t="s">
        <v>825</v>
      </c>
      <c r="B260" s="451" t="s">
        <v>517</v>
      </c>
      <c r="C260" s="451" t="s">
        <v>773</v>
      </c>
      <c r="D260" s="451" t="s">
        <v>594</v>
      </c>
      <c r="E260" s="451" t="s">
        <v>774</v>
      </c>
    </row>
    <row r="261" customFormat="false" ht="24.05" hidden="false" customHeight="false" outlineLevel="0" collapsed="false">
      <c r="A261" s="451" t="s">
        <v>826</v>
      </c>
      <c r="B261" s="451" t="s">
        <v>518</v>
      </c>
      <c r="C261" s="451" t="s">
        <v>597</v>
      </c>
      <c r="D261" s="451" t="s">
        <v>594</v>
      </c>
      <c r="E261" s="451"/>
    </row>
    <row r="262" customFormat="false" ht="15" hidden="false" customHeight="false" outlineLevel="0" collapsed="false">
      <c r="A262" s="451" t="s">
        <v>827</v>
      </c>
      <c r="B262" s="451" t="s">
        <v>519</v>
      </c>
      <c r="C262" s="451" t="s">
        <v>597</v>
      </c>
      <c r="D262" s="451" t="s">
        <v>594</v>
      </c>
      <c r="E262" s="451"/>
    </row>
    <row r="263" customFormat="false" ht="24.05" hidden="false" customHeight="false" outlineLevel="0" collapsed="false">
      <c r="A263" s="451" t="s">
        <v>828</v>
      </c>
      <c r="B263" s="451" t="s">
        <v>520</v>
      </c>
      <c r="C263" s="451" t="s">
        <v>597</v>
      </c>
      <c r="D263" s="451" t="s">
        <v>594</v>
      </c>
      <c r="E263" s="451"/>
    </row>
    <row r="264" customFormat="false" ht="24.05" hidden="false" customHeight="false" outlineLevel="0" collapsed="false">
      <c r="A264" s="451" t="s">
        <v>829</v>
      </c>
      <c r="B264" s="451" t="s">
        <v>521</v>
      </c>
      <c r="C264" s="451" t="s">
        <v>728</v>
      </c>
      <c r="D264" s="451" t="s">
        <v>606</v>
      </c>
      <c r="E264" s="451"/>
    </row>
    <row r="265" customFormat="false" ht="24.05" hidden="false" customHeight="false" outlineLevel="0" collapsed="false">
      <c r="A265" s="451" t="s">
        <v>830</v>
      </c>
      <c r="B265" s="451" t="s">
        <v>522</v>
      </c>
      <c r="C265" s="451" t="s">
        <v>728</v>
      </c>
      <c r="D265" s="451" t="s">
        <v>606</v>
      </c>
      <c r="E265" s="451"/>
    </row>
    <row r="266" customFormat="false" ht="24.05" hidden="false" customHeight="false" outlineLevel="0" collapsed="false">
      <c r="A266" s="451" t="s">
        <v>831</v>
      </c>
      <c r="B266" s="451" t="s">
        <v>523</v>
      </c>
      <c r="C266" s="451" t="s">
        <v>728</v>
      </c>
      <c r="D266" s="451" t="s">
        <v>606</v>
      </c>
      <c r="E266" s="451"/>
    </row>
    <row r="267" customFormat="false" ht="24.05" hidden="false" customHeight="false" outlineLevel="0" collapsed="false">
      <c r="A267" s="451" t="s">
        <v>832</v>
      </c>
      <c r="B267" s="451" t="s">
        <v>524</v>
      </c>
      <c r="C267" s="451" t="s">
        <v>605</v>
      </c>
      <c r="D267" s="451" t="s">
        <v>606</v>
      </c>
      <c r="E267" s="451"/>
    </row>
    <row r="268" customFormat="false" ht="24.05" hidden="false" customHeight="false" outlineLevel="0" collapsed="false">
      <c r="A268" s="451" t="s">
        <v>833</v>
      </c>
      <c r="B268" s="451" t="s">
        <v>525</v>
      </c>
      <c r="C268" s="451" t="s">
        <v>605</v>
      </c>
      <c r="D268" s="451" t="s">
        <v>606</v>
      </c>
      <c r="E268" s="451"/>
    </row>
    <row r="269" customFormat="false" ht="24.05" hidden="false" customHeight="false" outlineLevel="0" collapsed="false">
      <c r="A269" s="451" t="s">
        <v>834</v>
      </c>
      <c r="B269" s="451" t="s">
        <v>526</v>
      </c>
      <c r="C269" s="451" t="s">
        <v>614</v>
      </c>
      <c r="D269" s="451" t="s">
        <v>606</v>
      </c>
      <c r="E269" s="451" t="s">
        <v>835</v>
      </c>
    </row>
    <row r="270" customFormat="false" ht="24.05" hidden="false" customHeight="false" outlineLevel="0" collapsed="false">
      <c r="A270" s="451" t="s">
        <v>659</v>
      </c>
      <c r="B270" s="451" t="s">
        <v>135</v>
      </c>
      <c r="C270" s="451" t="s">
        <v>605</v>
      </c>
      <c r="D270" s="451" t="s">
        <v>606</v>
      </c>
      <c r="E270" s="451"/>
    </row>
    <row r="271" customFormat="false" ht="24.05" hidden="false" customHeight="false" outlineLevel="0" collapsed="false">
      <c r="A271" s="451" t="s">
        <v>836</v>
      </c>
      <c r="B271" s="451" t="s">
        <v>83</v>
      </c>
      <c r="C271" s="451" t="s">
        <v>605</v>
      </c>
      <c r="D271" s="451" t="s">
        <v>606</v>
      </c>
      <c r="E271" s="451"/>
    </row>
    <row r="272" customFormat="false" ht="17.35" hidden="false" customHeight="false" outlineLevel="0" collapsed="false">
      <c r="A272" s="450" t="s">
        <v>27</v>
      </c>
      <c r="B272" s="450"/>
      <c r="C272" s="450"/>
      <c r="D272" s="450"/>
      <c r="E272" s="450"/>
    </row>
    <row r="273" customFormat="false" ht="35.5" hidden="false" customHeight="false" outlineLevel="0" collapsed="false">
      <c r="A273" s="451" t="s">
        <v>837</v>
      </c>
      <c r="B273" s="451" t="s">
        <v>838</v>
      </c>
      <c r="C273" s="451" t="s">
        <v>728</v>
      </c>
      <c r="D273" s="451" t="s">
        <v>606</v>
      </c>
      <c r="E273" s="451" t="s">
        <v>839</v>
      </c>
    </row>
    <row r="274" customFormat="false" ht="35.5" hidden="false" customHeight="false" outlineLevel="0" collapsed="false">
      <c r="A274" s="451" t="s">
        <v>840</v>
      </c>
      <c r="B274" s="451" t="s">
        <v>841</v>
      </c>
      <c r="C274" s="451" t="s">
        <v>728</v>
      </c>
      <c r="D274" s="451" t="s">
        <v>606</v>
      </c>
      <c r="E274" s="451" t="s">
        <v>839</v>
      </c>
    </row>
    <row r="275" customFormat="false" ht="35.5" hidden="false" customHeight="false" outlineLevel="0" collapsed="false">
      <c r="A275" s="451" t="s">
        <v>842</v>
      </c>
      <c r="B275" s="451" t="s">
        <v>843</v>
      </c>
      <c r="C275" s="451" t="s">
        <v>728</v>
      </c>
      <c r="D275" s="451" t="s">
        <v>606</v>
      </c>
      <c r="E275" s="451" t="s">
        <v>839</v>
      </c>
    </row>
  </sheetData>
  <sheetProtection sheet="true" password="f884" objects="true" scenarios="true"/>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13.003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13"/>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19.5" hidden="false" customHeight="true" outlineLevel="0" collapsed="false">
      <c r="E12" s="129" t="s">
        <v>848</v>
      </c>
      <c r="F12" s="422" t="s">
        <v>284</v>
      </c>
      <c r="G12" s="463"/>
      <c r="H12" s="463"/>
      <c r="I12" s="463"/>
      <c r="J12" s="463"/>
      <c r="K12" s="463"/>
      <c r="L12" s="463"/>
      <c r="M12" s="463"/>
      <c r="N12" s="463"/>
      <c r="O12" s="463"/>
      <c r="P12" s="463"/>
      <c r="Q12" s="463"/>
      <c r="R12" s="463"/>
      <c r="S12" s="463"/>
      <c r="T12" s="463"/>
      <c r="U12" s="463"/>
      <c r="V12" s="463"/>
      <c r="W12" s="463"/>
      <c r="X12" s="463"/>
      <c r="Y12" s="463"/>
      <c r="Z12" s="463"/>
      <c r="AA12" s="463"/>
      <c r="AB12" s="463"/>
      <c r="AC12" s="464"/>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0" display="Click here to go back"/>
    <hyperlink ref="G16" location="'Shareholding Pattern'!F30"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2.42578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22.42"/>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18" hidden="false" customHeight="true" outlineLevel="0" collapsed="false">
      <c r="E12" s="129" t="s">
        <v>851</v>
      </c>
      <c r="F12" s="422" t="s">
        <v>289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tru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7" t="s">
        <v>852</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1" display="Click here to go back"/>
    <hyperlink ref="G16" location="'Shareholding Pattern'!F31"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003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21"/>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18.75" hidden="false" customHeight="true" outlineLevel="0" collapsed="false">
      <c r="E12" s="129" t="s">
        <v>854</v>
      </c>
      <c r="F12" s="422" t="s">
        <v>294</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tru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2" display="Click here to go back"/>
    <hyperlink ref="G16" location="'Shareholding Pattern'!F32"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S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4.71484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5.71"/>
    <col collapsed="false" customWidth="false" hidden="true" outlineLevel="0" max="16384" min="33" style="0" width="4.71"/>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S7" s="0" t="s">
        <v>844</v>
      </c>
    </row>
    <row r="8" customFormat="false" ht="15" hidden="false" customHeight="true" outlineLevel="0" collapsed="false">
      <c r="AS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S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S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c r="AS11" s="0" t="s">
        <v>847</v>
      </c>
    </row>
    <row r="12" customFormat="false" ht="19.5" hidden="false" customHeight="true" outlineLevel="0" collapsed="false">
      <c r="E12" s="129" t="s">
        <v>855</v>
      </c>
      <c r="F12" s="422" t="s">
        <v>349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S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S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S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S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S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4" display="Click here to go back"/>
    <hyperlink ref="G16" location="'Shareholding Pattern'!F44"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S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3.859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5.71"/>
    <col collapsed="false" customWidth="false" hidden="true" outlineLevel="0" max="16384" min="33" style="0" width="3.86"/>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S7" s="0" t="s">
        <v>844</v>
      </c>
    </row>
    <row r="8" customFormat="false" ht="15" hidden="false" customHeight="true" outlineLevel="0" collapsed="false">
      <c r="AS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S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S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c r="AS11" s="0" t="s">
        <v>847</v>
      </c>
    </row>
    <row r="12" customFormat="false" ht="24.75" hidden="false" customHeight="true" outlineLevel="0" collapsed="false">
      <c r="E12" s="129" t="s">
        <v>856</v>
      </c>
      <c r="F12" s="468" t="s">
        <v>358</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S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S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S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S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S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6" display="Click here to go back"/>
    <hyperlink ref="G16" location="'Shareholding Pattern'!F46"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4.003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true" outlineLevel="0" max="32" min="31" style="0" width="5.71"/>
    <col collapsed="false" customWidth="false" hidden="true" outlineLevel="0" max="16384" min="33" style="0" width="4"/>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18.75" hidden="false" customHeight="true" outlineLevel="0" collapsed="false">
      <c r="E12" s="129" t="s">
        <v>857</v>
      </c>
      <c r="F12" s="422" t="s">
        <v>238</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3" display="Click here to go back"/>
    <hyperlink ref="G16" location="'Shareholding Pattern'!F35"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5.71484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2.71"/>
    <col collapsed="false" customWidth="true" hidden="true" outlineLevel="0" max="46" min="31" style="0" width="11.53"/>
    <col collapsed="false" customWidth="false" hidden="true" outlineLevel="0" max="16384" min="47" style="0" width="5.71"/>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15.75" hidden="false" customHeight="true" outlineLevel="0" collapsed="false">
      <c r="E12" s="129" t="s">
        <v>858</v>
      </c>
      <c r="F12" s="422" t="s">
        <v>303</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852</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4" display="Click here to go back"/>
    <hyperlink ref="G16" location="'Shareholding Pattern'!F34"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3" min="31" style="0" width="5.71"/>
    <col collapsed="false" customWidth="false" hidden="true" outlineLevel="0" max="16384" min="34"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859</v>
      </c>
      <c r="F12" s="306" t="s">
        <v>452</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8" display="Click here to go back"/>
    <hyperlink ref="G16" location="'Shareholding Pattern'!F68"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860</v>
      </c>
      <c r="F12" s="306" t="s">
        <v>447</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7" display="Click here to go back"/>
    <hyperlink ref="G16" location="'Shareholding Pattern'!F67"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D7" colorId="64" zoomScale="80" zoomScaleNormal="80" zoomScalePageLayoutView="100" workbookViewId="0">
      <pane xSplit="3" ySplit="5" topLeftCell="G12" activePane="bottomRight" state="frozen"/>
      <selection pane="topLeft" activeCell="D7" activeCellId="0" sqref="D7"/>
      <selection pane="topRight" activeCell="G7" activeCellId="0" sqref="G7"/>
      <selection pane="bottomLeft" activeCell="D12" activeCellId="0" sqref="D12"/>
      <selection pane="bottomRight" activeCell="F16" activeCellId="0" sqref="F16"/>
    </sheetView>
  </sheetViews>
  <sheetFormatPr defaultColWidth="1.859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true" outlineLevel="0" max="32" min="31" style="0" width="11.53"/>
    <col collapsed="false" customWidth="false" hidden="true" outlineLevel="0" max="16384" min="33" style="0" width="1.85"/>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861</v>
      </c>
      <c r="F12" s="306" t="s">
        <v>443</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s>
  <hyperlinks>
    <hyperlink ref="F16" location="'Shareholding Pattern'!F66" display="Click here to go back"/>
    <hyperlink ref="G16" location="'Shareholding Pattern'!F66"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3" min="31" style="0" width="5.71"/>
    <col collapsed="false" customWidth="false" hidden="true" outlineLevel="0" max="16384" min="34"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862</v>
      </c>
      <c r="F12" s="306" t="s">
        <v>439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5" display="Click here to go back"/>
    <hyperlink ref="G16" location="'Shareholding Pattern'!F65"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7"/>
  <sheetViews>
    <sheetView showFormulas="false" showGridLines="false" showRowColHeaders="true" showZeros="true" rightToLeft="false" tabSelected="tru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M22" activeCellId="0" sqref="M22"/>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false" hidden="true" outlineLevel="0" max="16384" min="31" style="0" width="21.57"/>
  </cols>
  <sheetData>
    <row r="1" customFormat="false" ht="15" hidden="true" customHeight="false" outlineLevel="0" collapsed="false">
      <c r="I1" s="0" t="n">
        <v>1</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863</v>
      </c>
      <c r="F12" s="306" t="s">
        <v>424</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IF(COUNT(K13:$K$15001)=0,"",SUM(AE1:AE65533))</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24.75" hidden="false" customHeight="true" outlineLevel="0" collapsed="false">
      <c r="E15" s="84" t="n">
        <v>1</v>
      </c>
      <c r="F15" s="414"/>
      <c r="G15" s="364"/>
      <c r="H15" s="365"/>
      <c r="I15" s="366"/>
      <c r="J15" s="366"/>
      <c r="K15" s="367" t="str">
        <f aca="false">+IFERROR(IF(COUNT(H15:J15),ROUND(SUM(H15:J15),0),""),"")</f>
        <v/>
      </c>
      <c r="L15" s="368" t="str">
        <f aca="false">+IFERROR(IF(COUNT(K15),ROUND(K15/'Shareholding Pattern'!$L$78*100,2),""),"")</f>
        <v/>
      </c>
      <c r="M15" s="369" t="str">
        <f aca="false">IF(H15="","",H15)</f>
        <v/>
      </c>
      <c r="N15" s="369"/>
      <c r="O15" s="370" t="str">
        <f aca="false">+IFERROR(IF(COUNT(M15:N15),ROUND(SUM(M15,N15),2),""),"")</f>
        <v/>
      </c>
      <c r="P15" s="368" t="str">
        <f aca="false">+IFERROR(IF(COUNT(O15),ROUND(O15/('Shareholding Pattern'!$P$79)*100,2),""),"")</f>
        <v/>
      </c>
      <c r="Q15" s="366"/>
      <c r="R15" s="366"/>
      <c r="S15" s="366"/>
      <c r="T15" s="371" t="str">
        <f aca="false">+IFERROR(IF(COUNT(Q15:S15),ROUND(SUM(Q15:S15),0),""),"")</f>
        <v/>
      </c>
      <c r="U15" s="371" t="str">
        <f aca="false">+IFERROR(IF(COUNT(K15,T15),ROUND(SUM(K15,T15),0),""),"")</f>
        <v/>
      </c>
      <c r="V15" s="368" t="str">
        <f aca="false">+IFERROR(IF(COUNT(K15,T15),ROUND(SUM(T15,K15)/SUM('Shareholding Pattern'!$L$78,'Shareholding Pattern'!$U$78)*100,2),""),"")</f>
        <v/>
      </c>
      <c r="W15" s="366"/>
      <c r="X15" s="368" t="str">
        <f aca="false">+IFERROR(IF(COUNT(W15),ROUND(SUM(W15)/SUM(K15)*100,2),""),0)</f>
        <v/>
      </c>
      <c r="Y15" s="366"/>
      <c r="Z15" s="380"/>
      <c r="AA15" s="366"/>
      <c r="AB15" s="366"/>
      <c r="AC15" s="366"/>
      <c r="AD15" s="362"/>
      <c r="AE15" s="362" t="n">
        <f aca="false">IF(SUM(K15)&gt;0,1,0)</f>
        <v>0</v>
      </c>
    </row>
    <row r="16" customFormat="false" ht="15" hidden="true" customHeight="false" outlineLevel="0" collapsed="false">
      <c r="E16" s="229"/>
      <c r="J16" s="36"/>
      <c r="K16" s="36"/>
      <c r="N16" s="36"/>
      <c r="O16" s="36"/>
      <c r="X16" s="36"/>
      <c r="Y16" s="375"/>
      <c r="Z16" s="375"/>
      <c r="AA16" s="375"/>
      <c r="AB16" s="375"/>
      <c r="AC16" s="376"/>
    </row>
    <row r="17" customFormat="false" ht="19.5" hidden="false" customHeight="true" outlineLevel="0" collapsed="false">
      <c r="E17" s="438"/>
      <c r="F17" s="441" t="s">
        <v>509</v>
      </c>
      <c r="G17" s="441" t="s">
        <v>195</v>
      </c>
      <c r="H17" s="190" t="str">
        <f aca="false">+IFERROR(IF(COUNT(H14:H16),ROUND(SUM(H14:H16),0),""),"")</f>
        <v/>
      </c>
      <c r="I17" s="190" t="str">
        <f aca="false">+IFERROR(IF(COUNT(I14:I16),ROUND(SUM(I14:I16),0),""),"")</f>
        <v/>
      </c>
      <c r="J17" s="190" t="str">
        <f aca="false">+IFERROR(IF(COUNT(J14:J16),ROUND(SUM(J14:J16),0),""),"")</f>
        <v/>
      </c>
      <c r="K17" s="190" t="str">
        <f aca="false">+IFERROR(IF(COUNT(K14:K16),ROUND(SUM(K14:K16),0),""),"")</f>
        <v/>
      </c>
      <c r="L17" s="387" t="str">
        <f aca="false">+IFERROR(IF(COUNT(K17),ROUND(K17/'Shareholding Pattern'!$L$78*100,2),""),"")</f>
        <v/>
      </c>
      <c r="M17" s="87" t="str">
        <f aca="false">+IFERROR(IF(COUNT(M14:M16),ROUND(SUM(M14:M16),0),""),"")</f>
        <v/>
      </c>
      <c r="N17" s="87" t="str">
        <f aca="false">+IFERROR(IF(COUNT(N14:N16),ROUND(SUM(N14:N16),0),""),"")</f>
        <v/>
      </c>
      <c r="O17" s="87" t="str">
        <f aca="false">+IFERROR(IF(COUNT(O14:O16),ROUND(SUM(O14:O16),0),""),"")</f>
        <v/>
      </c>
      <c r="P17" s="387" t="str">
        <f aca="false">+IFERROR(IF(COUNT(O17),ROUND(O17/('Shareholding Pattern'!$P$79)*100,2),""),"")</f>
        <v/>
      </c>
      <c r="Q17" s="190" t="str">
        <f aca="false">+IFERROR(IF(COUNT(Q14:Q16),ROUND(SUM(Q14:Q16),0),""),"")</f>
        <v/>
      </c>
      <c r="R17" s="190" t="str">
        <f aca="false">+IFERROR(IF(COUNT(R14:R16),ROUND(SUM(R14:R16),0),""),"")</f>
        <v/>
      </c>
      <c r="S17" s="190" t="str">
        <f aca="false">+IFERROR(IF(COUNT(S14:S16),ROUND(SUM(S14:S16),0),""),"")</f>
        <v/>
      </c>
      <c r="T17" s="190" t="str">
        <f aca="false">+IFERROR(IF(COUNT(T14:T16),ROUND(SUM(T14:T16),0),""),"")</f>
        <v/>
      </c>
      <c r="U17" s="190" t="str">
        <f aca="false">+IFERROR(IF(COUNT(U14:U16),ROUND(SUM(U14:U16),0),""),"")</f>
        <v/>
      </c>
      <c r="V17" s="387" t="str">
        <f aca="false">+IFERROR(IF(COUNT(K17,T17),ROUND(SUM(T17,K17)/SUM('Shareholding Pattern'!$L$78,'Shareholding Pattern'!$U$78)*100,2),""),"")</f>
        <v/>
      </c>
      <c r="W17" s="190" t="str">
        <f aca="false">+IFERROR(IF(COUNT(W14:W16),ROUND(SUM(W14:W16),0),""),"")</f>
        <v/>
      </c>
      <c r="X17" s="387" t="str">
        <f aca="false">+IFERROR(IF(COUNT(W17),ROUND(SUM(W17)/SUM(K17)*100,2),""),0)</f>
        <v/>
      </c>
      <c r="Y17" s="190" t="str">
        <f aca="false">+IFERROR(IF(COUNT(Y14:Y16),ROUND(SUM(Y14:Y16),0),""),"")</f>
        <v/>
      </c>
      <c r="Z17" s="466"/>
      <c r="AA17" s="190" t="str">
        <f aca="false">+IFERROR(IF(COUNT(AA14:AA16),ROUND(SUM(AA14:AA16),0),""),"")</f>
        <v/>
      </c>
      <c r="AB17" s="190" t="str">
        <f aca="false">+IFERROR(IF(COUNT(AB14:AB16),ROUND(SUM(AB14:AB16),0),""),"")</f>
        <v/>
      </c>
      <c r="AC17" s="190" t="str">
        <f aca="false">+IFERROR(IF(COUNT(AC14:AC16),ROUND(SUM(AC14:AC16),0),""),"")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G15" type="textLength">
      <formula1>10</formula1>
      <formula2>0</formula2>
    </dataValidation>
    <dataValidation allowBlank="true" errorStyle="stop" operator="greaterThanOrEqual" showDropDown="false" showErrorMessage="true" showInputMessage="true" sqref="H13:J13 M13:N13 Q13:S13 H15:J15 M15:N15 Q15:S15" type="whole">
      <formula1>0</formula1>
      <formula2>0</formula2>
    </dataValidation>
    <dataValidation allowBlank="true" errorStyle="stop" operator="lessThanOrEqual" showDropDown="false" showErrorMessage="true" showInputMessage="true" sqref="Y13 Y15"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AA15"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AB15"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AC15" type="whole">
      <formula1>K13</formula1>
      <formula2>0</formula2>
    </dataValidation>
    <dataValidation allowBlank="true" errorStyle="stop" operator="lessThanOrEqual" showDropDown="false" showErrorMessage="true" showInputMessage="true" sqref="W13 W15" type="whole">
      <formula1>K13</formula1>
      <formula2>0</formula2>
    </dataValidation>
  </dataValidations>
  <hyperlinks>
    <hyperlink ref="F17" location="'Shareholding Pattern'!F62" display="Click here to go back"/>
    <hyperlink ref="G17" location="'Shareholding Pattern'!F62"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1001" r:id="rId3" name="Button 1">
              <controlPr defaultSize="0" print="false" autoFill="0" autoPict="0" macro="Module2.opentextblock">
                <anchor moveWithCells="true" sizeWithCells="false">
                  <from>
                    <xdr:col>25</xdr:col>
                    <xdr:colOff>45720</xdr:colOff>
                    <xdr:row>14</xdr:row>
                    <xdr:rowOff>45720</xdr:rowOff>
                  </from>
                  <to>
                    <xdr:col>26</xdr:col>
                    <xdr:colOff>-415800</xdr:colOff>
                    <xdr:row>15</xdr:row>
                    <xdr:rowOff>-108360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4" min="31" style="0" width="5.71"/>
    <col collapsed="false" customWidth="false" hidden="true" outlineLevel="0" max="16384" min="35"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69" customFormat="true" ht="19.5" hidden="false" customHeight="true" outlineLevel="0" collapsed="false">
      <c r="E12" s="129" t="s">
        <v>864</v>
      </c>
      <c r="F12" s="306" t="s">
        <v>419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1" display="Click here to go back"/>
    <hyperlink ref="G16" location="'Shareholding Pattern'!F61"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4" min="31" style="0" width="5.71"/>
    <col collapsed="false" customWidth="false" hidden="true" outlineLevel="0" max="16384" min="35"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69" customFormat="true" ht="19.5" hidden="false" customHeight="true" outlineLevel="0" collapsed="false">
      <c r="E12" s="129" t="s">
        <v>865</v>
      </c>
      <c r="F12" s="306" t="s">
        <v>414</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0" display="Click here to go back"/>
    <hyperlink ref="G16" location="'Shareholding Pattern'!F60"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2" min="21" style="0" width="20.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69" customFormat="true" ht="19.5" hidden="false" customHeight="true" outlineLevel="0" collapsed="false">
      <c r="E12" s="129" t="s">
        <v>866</v>
      </c>
      <c r="F12" s="306" t="s">
        <v>410</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59" display="Click here to go back"/>
    <hyperlink ref="G16" location="'Shareholding Pattern'!F59"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69" customFormat="true" ht="19.5" hidden="false" customHeight="true" outlineLevel="0" collapsed="false">
      <c r="E12" s="129" t="s">
        <v>867</v>
      </c>
      <c r="F12" s="306" t="s">
        <v>405</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W13" type="whole">
      <formula1>K13</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s>
  <hyperlinks>
    <hyperlink ref="F16" location="'Shareholding Pattern'!F58" display="Click here to go back"/>
    <hyperlink ref="G16" location="'Shareholding Pattern'!F58"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1.85"/>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69" customFormat="true" ht="19.5" hidden="false" customHeight="true" outlineLevel="0" collapsed="false">
      <c r="E12" s="129" t="s">
        <v>868</v>
      </c>
      <c r="F12" s="306" t="s">
        <v>400</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s>
  <hyperlinks>
    <hyperlink ref="F16" location="'Shareholding Pattern'!F57" display="Click here to go back"/>
    <hyperlink ref="G16" location="'Shareholding Pattern'!F57"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5.71484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21.57"/>
    <col collapsed="false" customWidth="false" hidden="true" outlineLevel="0" max="16384" min="33" style="0" width="5.71"/>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470" t="s">
        <v>869</v>
      </c>
      <c r="F12" s="471" t="s">
        <v>391</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54" display="Click here to go back"/>
    <hyperlink ref="G16" location="'Shareholding Pattern'!F54"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870</v>
      </c>
      <c r="F12" s="306" t="s">
        <v>386</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row>
    <row r="14" customFormat="false" ht="24"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53" display="Click here to go back"/>
    <hyperlink ref="G16" location="'Shareholding Pattern'!F53"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5" zoomScaleNormal="85"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1.5703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5.71"/>
    <col collapsed="false" customWidth="false" hidden="true" outlineLevel="0" max="16384" min="33" style="0" width="21.57"/>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69" customFormat="true" ht="19.5" hidden="false" customHeight="true" outlineLevel="0" collapsed="false">
      <c r="E12" s="129" t="s">
        <v>871</v>
      </c>
      <c r="F12" s="306" t="s">
        <v>872</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229"/>
      <c r="J15" s="36"/>
      <c r="K15" s="36"/>
      <c r="N15" s="36"/>
      <c r="O15" s="36"/>
      <c r="X15" s="36"/>
      <c r="Y15" s="375"/>
      <c r="Z15" s="375"/>
      <c r="AA15" s="375"/>
      <c r="AB15" s="375"/>
      <c r="AC15" s="376"/>
    </row>
    <row r="16" customFormat="false" ht="19.5" hidden="false" customHeight="true" outlineLevel="0" collapsed="false">
      <c r="E16" s="438"/>
      <c r="F16" s="441" t="s">
        <v>509</v>
      </c>
      <c r="G16" s="441"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52" display="Click here to go back"/>
    <hyperlink ref="G16" location="'Shareholding Pattern'!F52"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BG44"/>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5" ySplit="5" topLeftCell="F12" activePane="bottomRight" state="frozen"/>
      <selection pane="topLeft" activeCell="A7" activeCellId="0" sqref="A7"/>
      <selection pane="topRight" activeCell="F7" activeCellId="0" sqref="F7"/>
      <selection pane="bottomLeft" activeCell="A12" activeCellId="0" sqref="A12"/>
      <selection pane="bottomRight" activeCell="F16" activeCellId="0" sqref="F16"/>
    </sheetView>
  </sheetViews>
  <sheetFormatPr defaultColWidth="5.1484375" defaultRowHeight="15" customHeight="true" zeroHeight="false" outlineLevelRow="0" outlineLevelCol="0"/>
  <cols>
    <col collapsed="false" customWidth="true" hidden="true" outlineLevel="0" max="1" min="1" style="0" width="2.29"/>
    <col collapsed="false" customWidth="true" hidden="true" outlineLevel="0" max="2" min="2" style="0" width="2.15"/>
    <col collapsed="false" customWidth="true" hidden="false" outlineLevel="0" max="3" min="3" style="0" width="2.29"/>
    <col collapsed="false" customWidth="true" hidden="false" outlineLevel="0" max="4" min="4" style="0" width="8.71"/>
    <col collapsed="false" customWidth="true" hidden="false" outlineLevel="0" max="5" min="5" style="0" width="35.71"/>
    <col collapsed="false" customWidth="true" hidden="false" outlineLevel="0" max="7" min="6" style="0" width="38.57"/>
    <col collapsed="false" customWidth="true" hidden="false" outlineLevel="0" max="8" min="8" style="0" width="13.71"/>
    <col collapsed="false" customWidth="true" hidden="false" outlineLevel="0" max="10" min="9" style="0" width="20.71"/>
    <col collapsed="false" customWidth="true" hidden="true" outlineLevel="0" max="12" min="11" style="0" width="20.71"/>
    <col collapsed="false" customWidth="true" hidden="false" outlineLevel="0" max="15" min="13" style="0" width="20.71"/>
    <col collapsed="false" customWidth="true" hidden="true" outlineLevel="0" max="16" min="16" style="0" width="20.71"/>
    <col collapsed="false" customWidth="true" hidden="false" outlineLevel="0" max="18" min="17" style="0" width="20.71"/>
    <col collapsed="false" customWidth="true" hidden="true" outlineLevel="0" max="22" min="19" style="0" width="20.71"/>
    <col collapsed="false" customWidth="true" hidden="false" outlineLevel="0" max="23" min="23" style="0" width="20.71"/>
    <col collapsed="false" customWidth="true" hidden="false" outlineLevel="0" max="24" min="24" style="0" width="25.71"/>
    <col collapsed="false" customWidth="true" hidden="true" outlineLevel="0" max="26" min="25" style="0" width="20.71"/>
    <col collapsed="false" customWidth="true" hidden="false" outlineLevel="0" max="31" min="27" style="0" width="20.71"/>
    <col collapsed="false" customWidth="true" hidden="false" outlineLevel="0" max="32" min="32" style="0" width="0.86"/>
    <col collapsed="false" customWidth="true" hidden="true" outlineLevel="0" max="34" min="33" style="0" width="5.71"/>
    <col collapsed="false" customWidth="false" hidden="true" outlineLevel="0" max="16384" min="35" style="0" width="5.14"/>
  </cols>
  <sheetData>
    <row r="1" customFormat="false" ht="15" hidden="true" customHeight="false" outlineLevel="0" collapsed="false">
      <c r="I1" s="36" t="n">
        <v>0</v>
      </c>
      <c r="AT1" s="0" t="s">
        <v>873</v>
      </c>
      <c r="AU1" s="0" t="s">
        <v>874</v>
      </c>
      <c r="AV1" s="0" t="s">
        <v>875</v>
      </c>
      <c r="AW1" s="0" t="s">
        <v>876</v>
      </c>
      <c r="AX1" s="0" t="s">
        <v>877</v>
      </c>
      <c r="AY1" s="0" t="s">
        <v>452</v>
      </c>
      <c r="AZ1" s="0" t="s">
        <v>580</v>
      </c>
      <c r="BA1" s="0" t="s">
        <v>581</v>
      </c>
      <c r="BB1" s="0" t="s">
        <v>583</v>
      </c>
      <c r="BC1" s="0" t="s">
        <v>561</v>
      </c>
      <c r="BD1" s="0" t="s">
        <v>555</v>
      </c>
      <c r="BE1" s="0" t="s">
        <v>584</v>
      </c>
      <c r="BF1" s="0" t="s">
        <v>585</v>
      </c>
      <c r="BG1" s="0" t="s">
        <v>567</v>
      </c>
    </row>
    <row r="2" customFormat="false" ht="15" hidden="true" customHeight="true" outlineLevel="0" collapsed="false">
      <c r="E2" s="0" t="s">
        <v>787</v>
      </c>
      <c r="F2" s="0" t="s">
        <v>564</v>
      </c>
      <c r="G2" s="0" t="s">
        <v>490</v>
      </c>
      <c r="H2" s="0" t="s">
        <v>491</v>
      </c>
      <c r="I2" s="36" t="s">
        <v>136</v>
      </c>
      <c r="J2" s="0" t="s">
        <v>137</v>
      </c>
      <c r="K2" s="0" t="s">
        <v>138</v>
      </c>
      <c r="L2" s="0" t="s">
        <v>139</v>
      </c>
      <c r="M2" s="0" t="s">
        <v>140</v>
      </c>
      <c r="N2" s="0" t="s">
        <v>141</v>
      </c>
      <c r="O2" s="0" t="s">
        <v>142</v>
      </c>
      <c r="P2" s="0" t="s">
        <v>143</v>
      </c>
      <c r="Q2" s="0" t="s">
        <v>144</v>
      </c>
      <c r="R2" s="0" t="s">
        <v>145</v>
      </c>
      <c r="S2" s="0" t="s">
        <v>146</v>
      </c>
      <c r="T2" s="0" t="s">
        <v>210</v>
      </c>
      <c r="U2" s="0" t="s">
        <v>211</v>
      </c>
      <c r="V2" s="0" t="s">
        <v>149</v>
      </c>
      <c r="W2" s="0" t="s">
        <v>150</v>
      </c>
      <c r="X2" s="0" t="s">
        <v>151</v>
      </c>
      <c r="Y2" s="0" t="s">
        <v>152</v>
      </c>
      <c r="Z2" s="0" t="s">
        <v>153</v>
      </c>
      <c r="AA2" s="0" t="s">
        <v>162</v>
      </c>
      <c r="AB2" s="0" t="s">
        <v>492</v>
      </c>
      <c r="AC2" s="0" t="s">
        <v>163</v>
      </c>
      <c r="AD2" s="0" t="s">
        <v>164</v>
      </c>
      <c r="AE2" s="0" t="s">
        <v>165</v>
      </c>
    </row>
    <row r="3" customFormat="false" ht="15" hidden="true" customHeight="false" outlineLevel="0" collapsed="false">
      <c r="I3" s="36" t="str">
        <f aca="false">+IFERROR(IF(COUNT(I13:I15),ROUND(SUMIF($F$13:I15,"Category",I13:I15),0),""),"")</f>
        <v/>
      </c>
      <c r="J3" s="0" t="str">
        <f aca="false">+IFERROR(IF(COUNT(J13:J15),ROUND(SUMIF($F$13:J15,"Category",J13:J15),0),""),"")</f>
        <v/>
      </c>
      <c r="K3" s="0" t="str">
        <f aca="false">+IFERROR(IF(COUNT(K13:K15),ROUND(SUMIF($F$13:K15,"Category",K13:K15),0),""),"")</f>
        <v/>
      </c>
      <c r="L3" s="0" t="str">
        <f aca="false">+IFERROR(IF(COUNT(L13:L15),ROUND(SUMIF($F$13:L15,"Category",L13:L15),0),""),"")</f>
        <v/>
      </c>
      <c r="M3" s="0" t="str">
        <f aca="false">+IFERROR(IF(COUNT(M13:M15),ROUND(SUMIF($F$13:M15,"Category",M13:M15),0),""),"")</f>
        <v/>
      </c>
      <c r="N3" s="0" t="str">
        <f aca="false">+IFERROR(IF(COUNT(N13:N15),ROUND(SUMIF($F$13:N15,"Category",N13:N15),2),""),"")</f>
        <v/>
      </c>
      <c r="O3" s="0" t="str">
        <f aca="false">+IFERROR(IF(COUNT(O13:O15),ROUND(SUMIF($F$13:O15,"Category",O13:O15),2),""),"")</f>
        <v/>
      </c>
      <c r="P3" s="0" t="str">
        <f aca="false">+IFERROR(IF(COUNT(P13:P15),ROUND(SUMIF($F$13:P15,"Category",P13:P15),0),""),"")</f>
        <v/>
      </c>
      <c r="Q3" s="0" t="str">
        <f aca="false">+IFERROR(IF(COUNT(Q13:Q15),ROUND(SUMIF($F$13:Q15,"Category",Q13:Q15),0),""),"")</f>
        <v/>
      </c>
      <c r="R3" s="0" t="str">
        <f aca="false">+IFERROR(IF(COUNT(R13:R15),ROUND(SUMIF($F$13:R15,"Category",R13:R15),2),""),"")</f>
        <v/>
      </c>
      <c r="S3" s="0" t="str">
        <f aca="false">+IFERROR(IF(COUNT(S13:S15),ROUND(SUMIF($F$13:S15,"Category",S13:S15),0),""),"")</f>
        <v/>
      </c>
      <c r="T3" s="0" t="str">
        <f aca="false">+IFERROR(IF(COUNT(T13:T15),ROUND(SUMIF($F$13:T15,"Category",T13:T15),0),""),"")</f>
        <v/>
      </c>
      <c r="V3" s="0" t="str">
        <f aca="false">+IFERROR(IF(COUNT(V13:V15),ROUND(SUMIF($F$13:V15,"Category",V13:V15),0),""),"")</f>
        <v/>
      </c>
      <c r="X3" s="0" t="str">
        <f aca="false">+IFERROR(IF(COUNT(X13:X15),ROUND(SUMIF($F$13:X15,"Category",X13:X15),2),""),"")</f>
        <v/>
      </c>
      <c r="Y3" s="0" t="str">
        <f aca="false">+IFERROR(IF(COUNT(Y13:Y15),ROUND(SUMIF($F$13:Y15,"Category",Y13:Y15),0),""),"")</f>
        <v/>
      </c>
      <c r="Z3" s="0" t="str">
        <f aca="false">+IFERROR(IF(COUNT(Z13:Z15),ROUND(SUMIF($F$13:Z15,"Category",Z13:Z15),2),""),"")</f>
        <v/>
      </c>
      <c r="AA3" s="0" t="str">
        <f aca="false">+IFERROR(IF(COUNT(AA13:AA15),ROUND(SUMIF($F$13:AA15,"Category",AA13:AA15),0),""),"")</f>
        <v/>
      </c>
    </row>
    <row r="4" customFormat="false" ht="15" hidden="true" customHeight="false" outlineLevel="0" collapsed="false">
      <c r="AH4" s="0" t="s">
        <v>844</v>
      </c>
    </row>
    <row r="5" customFormat="false" ht="15" hidden="true" customHeight="false" outlineLevel="0" collapsed="false">
      <c r="AH5" s="0" t="s">
        <v>552</v>
      </c>
    </row>
    <row r="6" customFormat="false" ht="15" hidden="true" customHeight="false" outlineLevel="0" collapsed="false">
      <c r="AH6" s="0" t="s">
        <v>846</v>
      </c>
    </row>
    <row r="7" customFormat="false" ht="15" hidden="false" customHeight="false" outlineLevel="0" collapsed="false">
      <c r="AH7" s="0" t="s">
        <v>553</v>
      </c>
    </row>
    <row r="8" customFormat="false" ht="15" hidden="false" customHeight="false" outlineLevel="0" collapsed="false">
      <c r="I8" s="36"/>
      <c r="AH8" s="0" t="s">
        <v>847</v>
      </c>
    </row>
    <row r="9" customFormat="false" ht="29.25" hidden="false" customHeight="true" outlineLevel="0" collapsed="false">
      <c r="D9" s="82" t="s">
        <v>85</v>
      </c>
      <c r="E9" s="82" t="s">
        <v>568</v>
      </c>
      <c r="F9" s="82" t="s">
        <v>878</v>
      </c>
      <c r="G9" s="82" t="s">
        <v>496</v>
      </c>
      <c r="H9" s="82" t="s">
        <v>497</v>
      </c>
      <c r="I9" s="82" t="s">
        <v>569</v>
      </c>
      <c r="J9" s="82" t="s">
        <v>171</v>
      </c>
      <c r="K9" s="82" t="s">
        <v>172</v>
      </c>
      <c r="L9" s="82" t="s">
        <v>173</v>
      </c>
      <c r="M9" s="82" t="s">
        <v>174</v>
      </c>
      <c r="N9" s="82" t="s">
        <v>175</v>
      </c>
      <c r="O9" s="82" t="s">
        <v>213</v>
      </c>
      <c r="P9" s="82"/>
      <c r="Q9" s="82"/>
      <c r="R9" s="82"/>
      <c r="S9" s="80" t="s">
        <v>177</v>
      </c>
      <c r="T9" s="80" t="s">
        <v>214</v>
      </c>
      <c r="U9" s="80" t="s">
        <v>215</v>
      </c>
      <c r="V9" s="80" t="s">
        <v>180</v>
      </c>
      <c r="W9" s="80" t="s">
        <v>181</v>
      </c>
      <c r="X9" s="83" t="s">
        <v>182</v>
      </c>
      <c r="Y9" s="82" t="s">
        <v>183</v>
      </c>
      <c r="Z9" s="82"/>
      <c r="AA9" s="82" t="s">
        <v>845</v>
      </c>
      <c r="AB9" s="82" t="s">
        <v>492</v>
      </c>
      <c r="AC9" s="128" t="s">
        <v>189</v>
      </c>
      <c r="AD9" s="128"/>
      <c r="AE9" s="128"/>
      <c r="AI9" s="0" t="s">
        <v>849</v>
      </c>
      <c r="AX9" s="0" t="s">
        <v>568</v>
      </c>
    </row>
    <row r="10" customFormat="false" ht="31.5" hidden="false" customHeight="true" outlineLevel="0" collapsed="false">
      <c r="D10" s="82"/>
      <c r="E10" s="82"/>
      <c r="F10" s="82"/>
      <c r="G10" s="82"/>
      <c r="H10" s="82"/>
      <c r="I10" s="82"/>
      <c r="J10" s="82"/>
      <c r="K10" s="82"/>
      <c r="L10" s="82"/>
      <c r="M10" s="82"/>
      <c r="N10" s="82"/>
      <c r="O10" s="82" t="s">
        <v>217</v>
      </c>
      <c r="P10" s="82"/>
      <c r="Q10" s="82"/>
      <c r="R10" s="82" t="s">
        <v>218</v>
      </c>
      <c r="S10" s="80"/>
      <c r="T10" s="80"/>
      <c r="U10" s="80"/>
      <c r="V10" s="80"/>
      <c r="W10" s="80"/>
      <c r="X10" s="83"/>
      <c r="Y10" s="82"/>
      <c r="Z10" s="82"/>
      <c r="AA10" s="82"/>
      <c r="AB10" s="82"/>
      <c r="AC10" s="81" t="s">
        <v>192</v>
      </c>
      <c r="AD10" s="81"/>
      <c r="AE10" s="81"/>
      <c r="AI10" s="0" t="s">
        <v>557</v>
      </c>
      <c r="AX10" s="0" t="s">
        <v>570</v>
      </c>
    </row>
    <row r="11" customFormat="false" ht="64.5" hidden="false" customHeight="true" outlineLevel="0" collapsed="false">
      <c r="D11" s="82"/>
      <c r="E11" s="82"/>
      <c r="F11" s="82"/>
      <c r="G11" s="82"/>
      <c r="H11" s="82"/>
      <c r="I11" s="82"/>
      <c r="J11" s="82"/>
      <c r="K11" s="82"/>
      <c r="L11" s="82"/>
      <c r="M11" s="82"/>
      <c r="N11" s="82"/>
      <c r="O11" s="82" t="s">
        <v>219</v>
      </c>
      <c r="P11" s="82" t="s">
        <v>194</v>
      </c>
      <c r="Q11" s="82" t="s">
        <v>195</v>
      </c>
      <c r="R11" s="82"/>
      <c r="S11" s="80"/>
      <c r="T11" s="80"/>
      <c r="U11" s="80"/>
      <c r="V11" s="80"/>
      <c r="W11" s="80"/>
      <c r="X11" s="83"/>
      <c r="Y11" s="83" t="s">
        <v>196</v>
      </c>
      <c r="Z11" s="83" t="s">
        <v>197</v>
      </c>
      <c r="AA11" s="82"/>
      <c r="AB11" s="82"/>
      <c r="AC11" s="83" t="s">
        <v>198</v>
      </c>
      <c r="AD11" s="83" t="s">
        <v>199</v>
      </c>
      <c r="AE11" s="83" t="s">
        <v>200</v>
      </c>
      <c r="AI11" s="0" t="s">
        <v>575</v>
      </c>
    </row>
    <row r="12" customFormat="false" ht="19.5" hidden="false" customHeight="true" outlineLevel="0" collapsed="false">
      <c r="D12" s="129" t="s">
        <v>879</v>
      </c>
      <c r="E12" s="422" t="s">
        <v>243</v>
      </c>
      <c r="F12" s="425"/>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361"/>
      <c r="AH12" s="0" t="s">
        <v>853</v>
      </c>
    </row>
    <row r="13" s="362" customFormat="true" ht="15" hidden="true" customHeight="false" outlineLevel="0" collapsed="false">
      <c r="D13" s="84"/>
      <c r="E13" s="363"/>
      <c r="F13" s="445"/>
      <c r="G13" s="472"/>
      <c r="H13" s="364"/>
      <c r="I13" s="366"/>
      <c r="J13" s="365"/>
      <c r="K13" s="366"/>
      <c r="L13" s="366"/>
      <c r="M13" s="421" t="str">
        <f aca="false">+IFERROR(IF(COUNT(J13:L13),ROUND(SUM(J13:L13),0),""),"")</f>
        <v/>
      </c>
      <c r="N13" s="387" t="str">
        <f aca="false">+IFERROR(IF(COUNT(M13),ROUND(M13/'Shareholding Pattern'!$L$78*100,2),""),"")</f>
        <v/>
      </c>
      <c r="O13" s="366" t="str">
        <f aca="false">IF(J13="","",J13)</f>
        <v/>
      </c>
      <c r="P13" s="369"/>
      <c r="Q13" s="343" t="str">
        <f aca="false">+IFERROR(IF(COUNT(O13:P13),ROUND(SUM(O13,P13),2),""),"")</f>
        <v/>
      </c>
      <c r="R13" s="387" t="str">
        <f aca="false">+IFERROR(IF(COUNT(Q13),ROUND(Q13/('Shareholding Pattern'!$P$79)*100,2),""),"")</f>
        <v/>
      </c>
      <c r="S13" s="366"/>
      <c r="T13" s="366"/>
      <c r="U13" s="366"/>
      <c r="V13" s="427" t="str">
        <f aca="false">+IFERROR(IF(COUNT(S13:U13),ROUND(SUM(S13:U13),0),""),"")</f>
        <v/>
      </c>
      <c r="W13" s="371" t="str">
        <f aca="false">+IFERROR(IF(COUNT(M13,V13),ROUND(SUM(M13,V13),0),""),"")</f>
        <v/>
      </c>
      <c r="X13" s="387" t="str">
        <f aca="false">+IFERROR(IF(COUNT(M13,V13),ROUND(SUM(V13,M13)/SUM('Shareholding Pattern'!$L$78,'Shareholding Pattern'!$U$78)*100,2),""),"")</f>
        <v/>
      </c>
      <c r="Y13" s="366"/>
      <c r="Z13" s="387" t="str">
        <f aca="false">+IFERROR(IF(COUNT(Y13),ROUND(SUM(Y13)/SUM(M13)*100,2),""),0)</f>
        <v/>
      </c>
      <c r="AA13" s="365"/>
      <c r="AB13" s="373"/>
      <c r="AC13" s="366"/>
      <c r="AD13" s="366"/>
      <c r="AE13" s="366"/>
      <c r="AF13" s="362" t="n">
        <f aca="false">IF(SUM(M13)&gt;0,1,0)</f>
        <v>0</v>
      </c>
      <c r="AG13" s="362" t="n">
        <f aca="false">IF(COUNT(M13:$M$15000)=0,"",SUM(AF1:AF65532))</f>
        <v>0</v>
      </c>
      <c r="AH13" s="362" t="s">
        <v>567</v>
      </c>
    </row>
    <row r="14" customFormat="false" ht="24.75" hidden="false" customHeight="true" outlineLevel="0" collapsed="false">
      <c r="D14" s="229"/>
      <c r="E14" s="375"/>
      <c r="F14" s="375"/>
      <c r="G14" s="375"/>
      <c r="H14" s="375"/>
      <c r="I14" s="375"/>
      <c r="J14" s="375"/>
      <c r="K14" s="375"/>
      <c r="L14" s="375"/>
      <c r="M14" s="375"/>
      <c r="N14" s="375"/>
      <c r="O14" s="375"/>
      <c r="P14" s="375"/>
      <c r="Q14" s="375"/>
      <c r="R14" s="375"/>
      <c r="S14" s="375"/>
      <c r="T14" s="375"/>
      <c r="U14" s="375"/>
      <c r="V14" s="375"/>
      <c r="W14" s="375"/>
      <c r="X14" s="375"/>
      <c r="Y14" s="375"/>
      <c r="AB14" s="375"/>
      <c r="AC14" s="375"/>
      <c r="AD14" s="375"/>
      <c r="AE14" s="376"/>
    </row>
    <row r="15" customFormat="false" ht="15" hidden="true" customHeight="false" outlineLevel="0" collapsed="false">
      <c r="D15" s="229"/>
      <c r="I15" s="36"/>
      <c r="J15" s="36"/>
      <c r="K15" s="36"/>
      <c r="Z15" s="375"/>
      <c r="AA15" s="375"/>
      <c r="AB15" s="375"/>
      <c r="AC15" s="375"/>
      <c r="AD15" s="375"/>
      <c r="AE15" s="376"/>
    </row>
    <row r="16" customFormat="false" ht="19.5" hidden="false" customHeight="true" outlineLevel="0" collapsed="false">
      <c r="D16" s="438"/>
      <c r="E16" s="440"/>
      <c r="F16" s="441" t="s">
        <v>509</v>
      </c>
      <c r="G16" s="440"/>
      <c r="H16" s="441" t="s">
        <v>195</v>
      </c>
      <c r="I16" s="222" t="str">
        <f aca="false">+IFERROR(IF(COUNT(I13:I15),ROUND(SUMIF($F$13:I15,"Category",I13:I15),0),""),"")</f>
        <v/>
      </c>
      <c r="J16" s="190" t="str">
        <f aca="false">+IFERROR(IF(COUNT(J13:J15),ROUND(SUMIF($F$13:J15,"Category",J13:J15),0),""),"")</f>
        <v/>
      </c>
      <c r="K16" s="190" t="str">
        <f aca="false">+IFERROR(IF(COUNT(K13:K15),ROUND(SUMIF($F$13:K15,"Category",K13:K15),0),""),"")</f>
        <v/>
      </c>
      <c r="L16" s="190" t="str">
        <f aca="false">+IFERROR(IF(COUNT(L13:L15),ROUND(SUMIF($F$13:L15,"Category",L13:L15),0),""),"")</f>
        <v/>
      </c>
      <c r="M16" s="190" t="str">
        <f aca="false">+IFERROR(IF(COUNT(M13:M15),ROUND(SUMIF($F$13:M15,"Category",M13:M15),0),""),"")</f>
        <v/>
      </c>
      <c r="N16" s="387" t="str">
        <f aca="false">+IFERROR(IF(COUNT(N13:N15),ROUND(SUMIF($F$13:N15,"Category",N13:N15),2),""),"")</f>
        <v/>
      </c>
      <c r="O16" s="86" t="str">
        <f aca="false">+IFERROR(IF(COUNT(O13:O15),ROUND(SUMIF($F$13:O15,"Category",O13:O15),0),""),"")</f>
        <v/>
      </c>
      <c r="P16" s="87" t="str">
        <f aca="false">+IFERROR(IF(COUNT(P13:P15),ROUND(SUMIF($F$13:P15,"Category",P13:P15),0),""),"")</f>
        <v/>
      </c>
      <c r="Q16" s="87" t="str">
        <f aca="false">+IFERROR(IF(COUNT(Q13:Q15),ROUND(SUMIF($F$13:Q15,"Category",Q13:Q15),0),""),"")</f>
        <v/>
      </c>
      <c r="R16" s="387" t="str">
        <f aca="false">+IFERROR(IF(COUNT(R13:R15),ROUND(SUMIF($F$13:R15,"Category",R13:R15),2),""),"")</f>
        <v/>
      </c>
      <c r="S16" s="190" t="str">
        <f aca="false">+IFERROR(IF(COUNT(S13:S15),ROUND(SUMIF($F$13:S15,"Category",S13:S15),0),""),"")</f>
        <v/>
      </c>
      <c r="T16" s="190" t="str">
        <f aca="false">+IFERROR(IF(COUNT(T13:T15),ROUND(SUMIF($F$13:T15,"Category",T13:T15),0),""),"")</f>
        <v/>
      </c>
      <c r="U16" s="190" t="str">
        <f aca="false">+IFERROR(IF(COUNT(U13:U15),ROUND(SUMIF($F$13:U15,"Category",U13:U15),0),""),"")</f>
        <v/>
      </c>
      <c r="V16" s="190" t="str">
        <f aca="false">+IFERROR(IF(COUNT(V13:V15),ROUND(SUMIF($F$13:V15,"Category",V13:V15),0),""),"")</f>
        <v/>
      </c>
      <c r="W16" s="190" t="str">
        <f aca="false">+IFERROR(IF(COUNT(W13:W15),ROUND(SUMIF($F$13:W15,"Category",W13:W15),0),""),"")</f>
        <v/>
      </c>
      <c r="X16" s="88" t="str">
        <f aca="false">+IFERROR(IF(COUNT(X13:X15),ROUND(SUMIF($F$13:X15,"Category",X13:X15),2),""),"")</f>
        <v/>
      </c>
      <c r="Y16" s="190" t="str">
        <f aca="false">+IFERROR(IF(COUNT(Y13:Y15),ROUND(SUMIF($F$13:Y15,"Category",Y13:Y15),0),""),"")</f>
        <v/>
      </c>
      <c r="Z16" s="387" t="str">
        <f aca="false">+IFERROR(IF(COUNT(Y16),ROUND(SUM(Y16)/SUM(M16)*100,2),""),0)</f>
        <v/>
      </c>
      <c r="AA16" s="190" t="str">
        <f aca="false">+IFERROR(IF(COUNT(AA13:AA15),ROUND(SUMIF($F$13:AA15,"Category",AA13:AA15),0),""),"")</f>
        <v/>
      </c>
      <c r="AB16" s="466"/>
      <c r="AC16" s="190" t="str">
        <f aca="false">+IFERROR(IF(COUNT(AC13:AC15),ROUND(SUMIF($F$13:AC15,"Category",AC13:AC15),0),""),"")</f>
        <v/>
      </c>
      <c r="AD16" s="190" t="str">
        <f aca="false">+IFERROR(IF(COUNT(AD13:AD15),ROUND(SUMIF($F$13:AD15,"Category",AD13:AD15),0),""),"")</f>
        <v/>
      </c>
      <c r="AE16" s="190" t="str">
        <f aca="false">+IFERROR(IF(COUNT(AE13:AE15),ROUND(SUMIF($F$13:AE15,"Category",AE13:AE15),0),""),"")</f>
        <v/>
      </c>
    </row>
    <row r="26" customFormat="false" ht="15" hidden="false" customHeight="false" outlineLevel="0" collapsed="false">
      <c r="F26" s="36"/>
    </row>
    <row r="28" customFormat="false" ht="15.75" hidden="false" customHeight="true" outlineLevel="0" collapsed="false"/>
    <row r="29" customFormat="false" ht="15" hidden="true" customHeight="false" outlineLevel="0" collapsed="false">
      <c r="E29" s="473"/>
    </row>
    <row r="30" customFormat="false" ht="15" hidden="true" customHeight="false" outlineLevel="0" collapsed="false">
      <c r="E30" s="473" t="s">
        <v>873</v>
      </c>
      <c r="F30" s="0" t="str">
        <f aca="false">IF(COUNTIF(E$13:E15,E30)&gt;=1,COUNTIFS(E$13:E15,E30,F$13:F15,"Category"),"")</f>
        <v/>
      </c>
      <c r="I30" s="474" t="b">
        <f aca="false">+IFERROR(IF(COUNT(I$13:I15),ROUND(SUMIFS(I$13:I15,$F$13:$F15,"More than 1 percentage of shareholding",$E$13:$E15,$E30),0),""),"")&lt;=IFERROR(IF(COUNT(I$13:I15),ROUND(SUMIFS(I$13:I15,$F$13:$F15,"Category",$E$13:$E15,$E30),0),""),"")</f>
        <v>1</v>
      </c>
      <c r="J30" s="475" t="b">
        <f aca="false">+IFERROR(IF(COUNT(J$13:J15),ROUND(SUMIFS(J$13:J15,$F$13:$F15,"More than 1 percentage of shareholding",$E$13:$E15,$E30),0),""),"")&lt;=IFERROR(IF(COUNT(J$13:J15),ROUND(SUMIFS(J$13:J15,$F$13:$F15,"Category",$E$13:$E15,$E30),0),""),"")</f>
        <v>1</v>
      </c>
      <c r="K30" s="475" t="b">
        <f aca="false">+IFERROR(IF(COUNT(K$13:K15),ROUND(SUMIFS(K$13:K15,$F$13:$F15,"More than 1 percentage of shareholding",$E$13:$E15,$E30),0),""),"")&lt;=IFERROR(IF(COUNT(K$13:K15),ROUND(SUMIFS(K$13:K15,$F$13:$F15,"Category",$E$13:$E15,$E30),0),""),"")</f>
        <v>1</v>
      </c>
      <c r="L30" s="475" t="b">
        <f aca="false">+IFERROR(IF(COUNT(L$13:L15),ROUND(SUMIFS(L$13:L15,$F$13:$F15,"More than 1 percentage of shareholding",$E$13:$E15,$E30),0),""),"")&lt;=IFERROR(IF(COUNT(L$13:L15),ROUND(SUMIFS(L$13:L15,$F$13:$F15,"Category",$E$13:$E15,$E30),0),""),"")</f>
        <v>1</v>
      </c>
      <c r="M30" s="475" t="b">
        <f aca="false">+IFERROR(IF(COUNT(M$13:M15),ROUND(SUMIFS(M$13:M15,$F$13:$F15,"More than 1 percentage of shareholding",$E$13:$E15,$E30),0),""),"")&lt;=IFERROR(IF(COUNT(M$13:M15),ROUND(SUMIFS(M$13:M15,$F$13:$F15,"Category",$E$13:$E15,$E30),0),""),"")</f>
        <v>1</v>
      </c>
      <c r="N30" s="475" t="b">
        <f aca="false">+IFERROR(IF(COUNT(N$13:N15),ROUND(SUMIFS(N$13:N15,$F$13:$F15,"More than 1 percentage of shareholding",$E$13:$E15,$E30),0),""),"")&lt;=IFERROR(IF(COUNT(N$13:N15),ROUND(SUMIFS(N$13:N15,$F$13:$F15,"Category",$E$13:$E15,$E30),0),""),"")</f>
        <v>1</v>
      </c>
      <c r="O30" s="475" t="b">
        <f aca="false">+IFERROR(IF(COUNT(O$13:O15),ROUND(SUMIFS(O$13:O15,$F$13:$F15,"More than 1 percentage of shareholding",$E$13:$E15,$E30),0),""),"")&lt;=IFERROR(IF(COUNT(O$13:O15),ROUND(SUMIFS(O$13:O15,$F$13:$F15,"Category",$E$13:$E15,$E30),0),""),"")</f>
        <v>1</v>
      </c>
      <c r="P30" s="475" t="b">
        <f aca="false">+IFERROR(IF(COUNT(P$13:P15),ROUND(SUMIFS(P$13:P15,$F$13:$F15,"More than 1 percentage of shareholding",$E$13:$E15,$E30),0),""),"")&lt;=IFERROR(IF(COUNT(P$13:P15),ROUND(SUMIFS(P$13:P15,$F$13:$F15,"Category",$E$13:$E15,$E30),0),""),"")</f>
        <v>1</v>
      </c>
      <c r="Q30" s="475" t="b">
        <f aca="false">+IFERROR(IF(COUNT(Q$13:Q15),ROUND(SUMIFS(Q$13:Q15,$F$13:$F15,"More than 1 percentage of shareholding",$E$13:$E15,$E30),0),""),"")&lt;=IFERROR(IF(COUNT(Q$13:Q15),ROUND(SUMIFS(Q$13:Q15,$F$13:$F15,"Category",$E$13:$E15,$E30),0),""),"")</f>
        <v>1</v>
      </c>
      <c r="R30" s="475" t="b">
        <f aca="false">+IFERROR(IF(COUNT(R$13:R15),ROUND(SUMIFS(R$13:R15,$F$13:$F15,"More than 1 percentage of shareholding",$E$13:$E15,$E30),0),""),"")&lt;=IFERROR(IF(COUNT(R$13:R15),ROUND(SUMIFS(R$13:R15,$F$13:$F15,"Category",$E$13:$E15,$E30),0),""),"")</f>
        <v>1</v>
      </c>
      <c r="S30" s="475" t="b">
        <f aca="false">+IFERROR(IF(COUNT(S$13:S15),ROUND(SUMIFS(S$13:S15,$F$13:$F15,"More than 1 percentage of shareholding",$E$13:$E15,$E30),0),""),"")&lt;=IFERROR(IF(COUNT(S$13:S15),ROUND(SUMIFS(S$13:S15,$F$13:$F15,"Category",$E$13:$E15,$E30),0),""),"")</f>
        <v>1</v>
      </c>
      <c r="T30" s="475" t="b">
        <f aca="false">+IFERROR(IF(COUNT(T$13:T15),ROUND(SUMIFS(T$13:T15,$F$13:$F15,"More than 1 percentage of shareholding",$E$13:$E15,$E30),0),""),"")&lt;=IFERROR(IF(COUNT(T$13:T15),ROUND(SUMIFS(T$13:T15,$F$13:$F15,"Category",$E$13:$E15,$E30),0),""),"")</f>
        <v>1</v>
      </c>
      <c r="U30" s="475" t="b">
        <f aca="false">+IFERROR(IF(COUNT(U$13:U15),ROUND(SUMIFS(U$13:U15,$F$13:$F15,"More than 1 percentage of shareholding",$E$13:$E15,$E30),0),""),"")&lt;=IFERROR(IF(COUNT(U$13:U15),ROUND(SUMIFS(U$13:U15,$F$13:$F15,"Category",$E$13:$E15,$E30),0),""),"")</f>
        <v>1</v>
      </c>
      <c r="V30" s="475" t="b">
        <f aca="false">+IFERROR(IF(COUNT(V$13:V15),ROUND(SUMIFS(V$13:V15,$F$13:$F15,"More than 1 percentage of shareholding",$E$13:$E15,$E30),0),""),"")&lt;=IFERROR(IF(COUNT(V$13:V15),ROUND(SUMIFS(V$13:V15,$F$13:$F15,"Category",$E$13:$E15,$E30),0),""),"")</f>
        <v>1</v>
      </c>
      <c r="W30" s="475" t="b">
        <f aca="false">+IFERROR(IF(COUNT(W$13:W15),ROUND(SUMIFS(W$13:W15,$F$13:$F15,"More than 1 percentage of shareholding",$E$13:$E15,$E30),0),""),"")&lt;=IFERROR(IF(COUNT(W$13:W15),ROUND(SUMIFS(W$13:W15,$F$13:$F15,"Category",$E$13:$E15,$E30),0),""),"")</f>
        <v>1</v>
      </c>
      <c r="X30" s="475" t="b">
        <f aca="false">+IFERROR(IF(COUNT(X$13:X15),ROUND(SUMIFS(X$13:X15,$F$13:$F15,"More than 1 percentage of shareholding",$E$13:$E15,$E30),0),""),"")&lt;=IFERROR(IF(COUNT(X$13:X15),ROUND(SUMIFS(X$13:X15,$F$13:$F15,"Category",$E$13:$E15,$E30),0),""),"")</f>
        <v>1</v>
      </c>
      <c r="Y30" s="475" t="b">
        <f aca="false">+IFERROR(IF(COUNT(Y$13:Y15),ROUND(SUMIFS(Y$13:Y15,$F$13:$F15,"More than 1 percentage of shareholding",$E$13:$E15,$E30),0),""),"")&lt;=IFERROR(IF(COUNT(Y$13:Y15),ROUND(SUMIFS(Y$13:Y15,$F$13:$F15,"Category",$E$13:$E15,$E30),0),""),"")</f>
        <v>1</v>
      </c>
      <c r="Z30" s="475" t="b">
        <f aca="false">+IFERROR(IF(COUNT(Z$13:Z15),ROUND(SUMIFS(Z$13:Z15,$F$13:$F15,"More than 1 percentage of shareholding",$E$13:$E15,$E30),0),""),"")&lt;=IFERROR(IF(COUNT(Z$13:Z15),ROUND(SUMIFS(Z$13:Z15,$F$13:$F15,"Category",$E$13:$E15,$E30),0),""),"")</f>
        <v>1</v>
      </c>
      <c r="AA30" s="475" t="b">
        <f aca="false">+IFERROR(IF(COUNT(AA$13:AA15),ROUND(SUMIFS(AA$13:AA15,$F$13:$F15,"More than 1 percentage of shareholding",$E$13:$E15,$E30),0),""),"")&lt;=IFERROR(IF(COUNT(AA$13:AA15),ROUND(SUMIFS(AA$13:AA15,$F$13:$F15,"Category",$E$13:$E15,$E30),0),""),"")</f>
        <v>1</v>
      </c>
    </row>
    <row r="31" customFormat="false" ht="15" hidden="true" customHeight="false" outlineLevel="0" collapsed="false">
      <c r="E31" s="473" t="s">
        <v>874</v>
      </c>
      <c r="F31" s="0" t="str">
        <f aca="false">IF(COUNTIF(E$13:E16,E31)&gt;=1,COUNTIFS(E$13:E16,E31,F$13:F16,"Category"),"")</f>
        <v/>
      </c>
      <c r="I31" s="474" t="b">
        <f aca="false">+IFERROR(IF(COUNT(I$13:I15),ROUND(SUMIFS(I$13:I15,$F$13:$F15,"More than 1 percentage of shareholding",$E$13:$E15,$E31),0),""),"")&lt;=IFERROR(IF(COUNT(I$13:I15),ROUND(SUMIFS(I$13:I15,$F$13:$F15,"Category",$E$13:$E15,$E31),0),""),"")</f>
        <v>1</v>
      </c>
      <c r="J31" s="475" t="b">
        <f aca="false">+IFERROR(IF(COUNT(J$13:J15),ROUND(SUMIFS(J$13:J15,$F$13:$F15,"More than 1 percentage of shareholding",$E$13:$E15,$E31),0),""),"")&lt;=IFERROR(IF(COUNT(J$13:J15),ROUND(SUMIFS(J$13:J15,$F$13:$F15,"Category",$E$13:$E15,$E31),0),""),"")</f>
        <v>1</v>
      </c>
      <c r="K31" s="475" t="b">
        <f aca="false">+IFERROR(IF(COUNT(K$13:K15),ROUND(SUMIFS(K$13:K15,$F$13:$F15,"More than 1 percentage of shareholding",$E$13:$E15,$E31),0),""),"")&lt;=IFERROR(IF(COUNT(K$13:K15),ROUND(SUMIFS(K$13:K15,$F$13:$F15,"Category",$E$13:$E15,$E31),0),""),"")</f>
        <v>1</v>
      </c>
      <c r="L31" s="475" t="b">
        <f aca="false">+IFERROR(IF(COUNT(L$13:L15),ROUND(SUMIFS(L$13:L15,$F$13:$F15,"More than 1 percentage of shareholding",$E$13:$E15,$E31),0),""),"")&lt;=IFERROR(IF(COUNT(L$13:L15),ROUND(SUMIFS(L$13:L15,$F$13:$F15,"Category",$E$13:$E15,$E31),0),""),"")</f>
        <v>1</v>
      </c>
      <c r="M31" s="475" t="b">
        <f aca="false">+IFERROR(IF(COUNT(M$13:M15),ROUND(SUMIFS(M$13:M15,$F$13:$F15,"More than 1 percentage of shareholding",$E$13:$E15,$E31),0),""),"")&lt;=IFERROR(IF(COUNT(M$13:M15),ROUND(SUMIFS(M$13:M15,$F$13:$F15,"Category",$E$13:$E15,$E31),0),""),"")</f>
        <v>1</v>
      </c>
      <c r="N31" s="475" t="b">
        <f aca="false">+IFERROR(IF(COUNT(N$13:N15),ROUND(SUMIFS(N$13:N15,$F$13:$F15,"More than 1 percentage of shareholding",$E$13:$E15,$E31),0),""),"")&lt;=IFERROR(IF(COUNT(N$13:N15),ROUND(SUMIFS(N$13:N15,$F$13:$F15,"Category",$E$13:$E15,$E31),0),""),"")</f>
        <v>1</v>
      </c>
      <c r="O31" s="475" t="b">
        <f aca="false">+IFERROR(IF(COUNT(O$13:O15),ROUND(SUMIFS(O$13:O15,$F$13:$F15,"More than 1 percentage of shareholding",$E$13:$E15,$E31),0),""),"")&lt;=IFERROR(IF(COUNT(O$13:O15),ROUND(SUMIFS(O$13:O15,$F$13:$F15,"Category",$E$13:$E15,$E31),0),""),"")</f>
        <v>1</v>
      </c>
      <c r="P31" s="475" t="b">
        <f aca="false">+IFERROR(IF(COUNT(P$13:P15),ROUND(SUMIFS(P$13:P15,$F$13:$F15,"More than 1 percentage of shareholding",$E$13:$E15,$E31),0),""),"")&lt;=IFERROR(IF(COUNT(P$13:P15),ROUND(SUMIFS(P$13:P15,$F$13:$F15,"Category",$E$13:$E15,$E31),0),""),"")</f>
        <v>1</v>
      </c>
      <c r="Q31" s="475" t="b">
        <f aca="false">+IFERROR(IF(COUNT(Q$13:Q15),ROUND(SUMIFS(Q$13:Q15,$F$13:$F15,"More than 1 percentage of shareholding",$E$13:$E15,$E31),0),""),"")&lt;=IFERROR(IF(COUNT(Q$13:Q15),ROUND(SUMIFS(Q$13:Q15,$F$13:$F15,"Category",$E$13:$E15,$E31),0),""),"")</f>
        <v>1</v>
      </c>
      <c r="R31" s="475" t="b">
        <f aca="false">+IFERROR(IF(COUNT(R$13:R15),ROUND(SUMIFS(R$13:R15,$F$13:$F15,"More than 1 percentage of shareholding",$E$13:$E15,$E31),0),""),"")&lt;=IFERROR(IF(COUNT(R$13:R15),ROUND(SUMIFS(R$13:R15,$F$13:$F15,"Category",$E$13:$E15,$E31),0),""),"")</f>
        <v>1</v>
      </c>
      <c r="S31" s="475" t="b">
        <f aca="false">+IFERROR(IF(COUNT(S$13:S15),ROUND(SUMIFS(S$13:S15,$F$13:$F15,"More than 1 percentage of shareholding",$E$13:$E15,$E31),0),""),"")&lt;=IFERROR(IF(COUNT(S$13:S15),ROUND(SUMIFS(S$13:S15,$F$13:$F15,"Category",$E$13:$E15,$E31),0),""),"")</f>
        <v>1</v>
      </c>
      <c r="T31" s="475" t="b">
        <f aca="false">+IFERROR(IF(COUNT(T$13:T15),ROUND(SUMIFS(T$13:T15,$F$13:$F15,"More than 1 percentage of shareholding",$E$13:$E15,$E31),0),""),"")&lt;=IFERROR(IF(COUNT(T$13:T15),ROUND(SUMIFS(T$13:T15,$F$13:$F15,"Category",$E$13:$E15,$E31),0),""),"")</f>
        <v>1</v>
      </c>
      <c r="U31" s="475" t="b">
        <f aca="false">+IFERROR(IF(COUNT(U$13:U15),ROUND(SUMIFS(U$13:U15,$F$13:$F15,"More than 1 percentage of shareholding",$E$13:$E15,$E31),0),""),"")&lt;=IFERROR(IF(COUNT(U$13:U15),ROUND(SUMIFS(U$13:U15,$F$13:$F15,"Category",$E$13:$E15,$E31),0),""),"")</f>
        <v>1</v>
      </c>
      <c r="V31" s="475" t="b">
        <f aca="false">+IFERROR(IF(COUNT(V$13:V15),ROUND(SUMIFS(V$13:V15,$F$13:$F15,"More than 1 percentage of shareholding",$E$13:$E15,$E31),0),""),"")&lt;=IFERROR(IF(COUNT(V$13:V15),ROUND(SUMIFS(V$13:V15,$F$13:$F15,"Category",$E$13:$E15,$E31),0),""),"")</f>
        <v>1</v>
      </c>
      <c r="W31" s="475" t="b">
        <f aca="false">+IFERROR(IF(COUNT(W$13:W15),ROUND(SUMIFS(W$13:W15,$F$13:$F15,"More than 1 percentage of shareholding",$E$13:$E15,$E31),0),""),"")&lt;=IFERROR(IF(COUNT(W$13:W15),ROUND(SUMIFS(W$13:W15,$F$13:$F15,"Category",$E$13:$E15,$E31),0),""),"")</f>
        <v>1</v>
      </c>
      <c r="X31" s="475" t="b">
        <f aca="false">+IFERROR(IF(COUNT(X$13:X15),ROUND(SUMIFS(X$13:X15,$F$13:$F15,"More than 1 percentage of shareholding",$E$13:$E15,$E31),0),""),"")&lt;=IFERROR(IF(COUNT(X$13:X15),ROUND(SUMIFS(X$13:X15,$F$13:$F15,"Category",$E$13:$E15,$E31),0),""),"")</f>
        <v>1</v>
      </c>
      <c r="Y31" s="475" t="b">
        <f aca="false">+IFERROR(IF(COUNT(Y$13:Y15),ROUND(SUMIFS(Y$13:Y15,$F$13:$F15,"More than 1 percentage of shareholding",$E$13:$E15,$E31),0),""),"")&lt;=IFERROR(IF(COUNT(Y$13:Y15),ROUND(SUMIFS(Y$13:Y15,$F$13:$F15,"Category",$E$13:$E15,$E31),0),""),"")</f>
        <v>1</v>
      </c>
      <c r="Z31" s="475" t="b">
        <f aca="false">+IFERROR(IF(COUNT(Z$13:Z15),ROUND(SUMIFS(Z$13:Z15,$F$13:$F15,"More than 1 percentage of shareholding",$E$13:$E15,$E31),0),""),"")&lt;=IFERROR(IF(COUNT(Z$13:Z15),ROUND(SUMIFS(Z$13:Z15,$F$13:$F15,"Category",$E$13:$E15,$E31),0),""),"")</f>
        <v>1</v>
      </c>
      <c r="AA31" s="475" t="b">
        <f aca="false">+IFERROR(IF(COUNT(AA$13:AA15),ROUND(SUMIFS(AA$13:AA15,$F$13:$F15,"More than 1 percentage of shareholding",$E$13:$E15,$E31),0),""),"")&lt;=IFERROR(IF(COUNT(AA$13:AA15),ROUND(SUMIFS(AA$13:AA15,$F$13:$F15,"Category",$E$13:$E15,$E31),0),""),"")</f>
        <v>1</v>
      </c>
    </row>
    <row r="32" customFormat="false" ht="15" hidden="true" customHeight="false" outlineLevel="0" collapsed="false">
      <c r="E32" s="473" t="s">
        <v>875</v>
      </c>
      <c r="F32" s="0" t="str">
        <f aca="false">IF(COUNTIF(E$13:E17,E32)&gt;=1,COUNTIFS(E$13:E17,E32,F$13:F17,"Category"),"")</f>
        <v/>
      </c>
      <c r="I32" s="474" t="b">
        <f aca="false">+IFERROR(IF(COUNT(I$13:I15),ROUND(SUMIFS(I$13:I15,$F$13:$F15,"More than 1 percentage of shareholding",$E$13:$E15,$E32),0),""),"")&lt;=IFERROR(IF(COUNT(I$13:I15),ROUND(SUMIFS(I$13:I15,$F$13:$F15,"Category",$E$13:$E15,$E32),0),""),"")</f>
        <v>1</v>
      </c>
      <c r="J32" s="475" t="b">
        <f aca="false">+IFERROR(IF(COUNT(J$13:J15),ROUND(SUMIFS(J$13:J15,$F$13:$F15,"More than 1 percentage of shareholding",$E$13:$E15,$E32),0),""),"")&lt;=IFERROR(IF(COUNT(J$13:J15),ROUND(SUMIFS(J$13:J15,$F$13:$F15,"Category",$E$13:$E15,$E32),0),""),"")</f>
        <v>1</v>
      </c>
      <c r="K32" s="475" t="b">
        <f aca="false">+IFERROR(IF(COUNT(K$13:K15),ROUND(SUMIFS(K$13:K15,$F$13:$F15,"More than 1 percentage of shareholding",$E$13:$E15,$E32),0),""),"")&lt;=IFERROR(IF(COUNT(K$13:K15),ROUND(SUMIFS(K$13:K15,$F$13:$F15,"Category",$E$13:$E15,$E32),0),""),"")</f>
        <v>1</v>
      </c>
      <c r="L32" s="475" t="b">
        <f aca="false">+IFERROR(IF(COUNT(L$13:L15),ROUND(SUMIFS(L$13:L15,$F$13:$F15,"More than 1 percentage of shareholding",$E$13:$E15,$E32),0),""),"")&lt;=IFERROR(IF(COUNT(L$13:L15),ROUND(SUMIFS(L$13:L15,$F$13:$F15,"Category",$E$13:$E15,$E32),0),""),"")</f>
        <v>1</v>
      </c>
      <c r="M32" s="475" t="b">
        <f aca="false">+IFERROR(IF(COUNT(M$13:M15),ROUND(SUMIFS(M$13:M15,$F$13:$F15,"More than 1 percentage of shareholding",$E$13:$E15,$E32),0),""),"")&lt;=IFERROR(IF(COUNT(M$13:M15),ROUND(SUMIFS(M$13:M15,$F$13:$F15,"Category",$E$13:$E15,$E32),0),""),"")</f>
        <v>1</v>
      </c>
      <c r="N32" s="475" t="b">
        <f aca="false">+IFERROR(IF(COUNT(N$13:N15),ROUND(SUMIFS(N$13:N15,$F$13:$F15,"More than 1 percentage of shareholding",$E$13:$E15,$E32),0),""),"")&lt;=IFERROR(IF(COUNT(N$13:N15),ROUND(SUMIFS(N$13:N15,$F$13:$F15,"Category",$E$13:$E15,$E32),0),""),"")</f>
        <v>1</v>
      </c>
      <c r="O32" s="475" t="b">
        <f aca="false">+IFERROR(IF(COUNT(O$13:O15),ROUND(SUMIFS(O$13:O15,$F$13:$F15,"More than 1 percentage of shareholding",$E$13:$E15,$E32),0),""),"")&lt;=IFERROR(IF(COUNT(O$13:O15),ROUND(SUMIFS(O$13:O15,$F$13:$F15,"Category",$E$13:$E15,$E32),0),""),"")</f>
        <v>1</v>
      </c>
      <c r="P32" s="475" t="b">
        <f aca="false">+IFERROR(IF(COUNT(P$13:P15),ROUND(SUMIFS(P$13:P15,$F$13:$F15,"More than 1 percentage of shareholding",$E$13:$E15,$E32),0),""),"")&lt;=IFERROR(IF(COUNT(P$13:P15),ROUND(SUMIFS(P$13:P15,$F$13:$F15,"Category",$E$13:$E15,$E32),0),""),"")</f>
        <v>1</v>
      </c>
      <c r="Q32" s="475" t="b">
        <f aca="false">+IFERROR(IF(COUNT(Q$13:Q15),ROUND(SUMIFS(Q$13:Q15,$F$13:$F15,"More than 1 percentage of shareholding",$E$13:$E15,$E32),0),""),"")&lt;=IFERROR(IF(COUNT(Q$13:Q15),ROUND(SUMIFS(Q$13:Q15,$F$13:$F15,"Category",$E$13:$E15,$E32),0),""),"")</f>
        <v>1</v>
      </c>
      <c r="R32" s="475" t="b">
        <f aca="false">+IFERROR(IF(COUNT(R$13:R15),ROUND(SUMIFS(R$13:R15,$F$13:$F15,"More than 1 percentage of shareholding",$E$13:$E15,$E32),0),""),"")&lt;=IFERROR(IF(COUNT(R$13:R15),ROUND(SUMIFS(R$13:R15,$F$13:$F15,"Category",$E$13:$E15,$E32),0),""),"")</f>
        <v>1</v>
      </c>
      <c r="S32" s="475" t="b">
        <f aca="false">+IFERROR(IF(COUNT(S$13:S15),ROUND(SUMIFS(S$13:S15,$F$13:$F15,"More than 1 percentage of shareholding",$E$13:$E15,$E32),0),""),"")&lt;=IFERROR(IF(COUNT(S$13:S15),ROUND(SUMIFS(S$13:S15,$F$13:$F15,"Category",$E$13:$E15,$E32),0),""),"")</f>
        <v>1</v>
      </c>
      <c r="T32" s="475" t="b">
        <f aca="false">+IFERROR(IF(COUNT(T$13:T15),ROUND(SUMIFS(T$13:T15,$F$13:$F15,"More than 1 percentage of shareholding",$E$13:$E15,$E32),0),""),"")&lt;=IFERROR(IF(COUNT(T$13:T15),ROUND(SUMIFS(T$13:T15,$F$13:$F15,"Category",$E$13:$E15,$E32),0),""),"")</f>
        <v>1</v>
      </c>
      <c r="U32" s="475" t="b">
        <f aca="false">+IFERROR(IF(COUNT(U$13:U15),ROUND(SUMIFS(U$13:U15,$F$13:$F15,"More than 1 percentage of shareholding",$E$13:$E15,$E32),0),""),"")&lt;=IFERROR(IF(COUNT(U$13:U15),ROUND(SUMIFS(U$13:U15,$F$13:$F15,"Category",$E$13:$E15,$E32),0),""),"")</f>
        <v>1</v>
      </c>
      <c r="V32" s="475" t="b">
        <f aca="false">+IFERROR(IF(COUNT(V$13:V15),ROUND(SUMIFS(V$13:V15,$F$13:$F15,"More than 1 percentage of shareholding",$E$13:$E15,$E32),0),""),"")&lt;=IFERROR(IF(COUNT(V$13:V15),ROUND(SUMIFS(V$13:V15,$F$13:$F15,"Category",$E$13:$E15,$E32),0),""),"")</f>
        <v>1</v>
      </c>
      <c r="W32" s="475" t="b">
        <f aca="false">+IFERROR(IF(COUNT(W$13:W15),ROUND(SUMIFS(W$13:W15,$F$13:$F15,"More than 1 percentage of shareholding",$E$13:$E15,$E32),0),""),"")&lt;=IFERROR(IF(COUNT(W$13:W15),ROUND(SUMIFS(W$13:W15,$F$13:$F15,"Category",$E$13:$E15,$E32),0),""),"")</f>
        <v>1</v>
      </c>
      <c r="X32" s="475" t="b">
        <f aca="false">+IFERROR(IF(COUNT(X$13:X15),ROUND(SUMIFS(X$13:X15,$F$13:$F15,"More than 1 percentage of shareholding",$E$13:$E15,$E32),0),""),"")&lt;=IFERROR(IF(COUNT(X$13:X15),ROUND(SUMIFS(X$13:X15,$F$13:$F15,"Category",$E$13:$E15,$E32),0),""),"")</f>
        <v>1</v>
      </c>
      <c r="Y32" s="475" t="b">
        <f aca="false">+IFERROR(IF(COUNT(Y$13:Y15),ROUND(SUMIFS(Y$13:Y15,$F$13:$F15,"More than 1 percentage of shareholding",$E$13:$E15,$E32),0),""),"")&lt;=IFERROR(IF(COUNT(Y$13:Y15),ROUND(SUMIFS(Y$13:Y15,$F$13:$F15,"Category",$E$13:$E15,$E32),0),""),"")</f>
        <v>1</v>
      </c>
      <c r="Z32" s="475" t="b">
        <f aca="false">+IFERROR(IF(COUNT(Z$13:Z15),ROUND(SUMIFS(Z$13:Z15,$F$13:$F15,"More than 1 percentage of shareholding",$E$13:$E15,$E32),0),""),"")&lt;=IFERROR(IF(COUNT(Z$13:Z15),ROUND(SUMIFS(Z$13:Z15,$F$13:$F15,"Category",$E$13:$E15,$E32),0),""),"")</f>
        <v>1</v>
      </c>
      <c r="AA32" s="475" t="b">
        <f aca="false">+IFERROR(IF(COUNT(AA$13:AA15),ROUND(SUMIFS(AA$13:AA15,$F$13:$F15,"More than 1 percentage of shareholding",$E$13:$E15,$E32),0),""),"")&lt;=IFERROR(IF(COUNT(AA$13:AA15),ROUND(SUMIFS(AA$13:AA15,$F$13:$F15,"Category",$E$13:$E15,$E32),0),""),"")</f>
        <v>1</v>
      </c>
    </row>
    <row r="33" customFormat="false" ht="15" hidden="true" customHeight="false" outlineLevel="0" collapsed="false">
      <c r="E33" s="473" t="s">
        <v>876</v>
      </c>
      <c r="F33" s="0" t="str">
        <f aca="false">IF(COUNTIF(E$13:E18,E33)&gt;=1,COUNTIFS(E$13:E18,E33,F$13:F18,"Category"),"")</f>
        <v/>
      </c>
      <c r="I33" s="474" t="b">
        <f aca="false">+IFERROR(IF(COUNT(I$13:I15),ROUND(SUMIFS(I$13:I15,$F$13:$F15,"More than 1 percentage of shareholding",$E$13:$E15,$E33),0),""),"")&lt;=IFERROR(IF(COUNT(I$13:I15),ROUND(SUMIFS(I$13:I15,$F$13:$F15,"Category",$E$13:$E15,$E33),0),""),"")</f>
        <v>1</v>
      </c>
      <c r="J33" s="475" t="b">
        <f aca="false">+IFERROR(IF(COUNT(J$13:J15),ROUND(SUMIFS(J$13:J15,$F$13:$F15,"More than 1 percentage of shareholding",$E$13:$E15,$E33),0),""),"")&lt;=IFERROR(IF(COUNT(J$13:J15),ROUND(SUMIFS(J$13:J15,$F$13:$F15,"Category",$E$13:$E15,$E33),0),""),"")</f>
        <v>1</v>
      </c>
      <c r="K33" s="475" t="b">
        <f aca="false">+IFERROR(IF(COUNT(K$13:K15),ROUND(SUMIFS(K$13:K15,$F$13:$F15,"More than 1 percentage of shareholding",$E$13:$E15,$E33),0),""),"")&lt;=IFERROR(IF(COUNT(K$13:K15),ROUND(SUMIFS(K$13:K15,$F$13:$F15,"Category",$E$13:$E15,$E33),0),""),"")</f>
        <v>1</v>
      </c>
      <c r="L33" s="475" t="b">
        <f aca="false">+IFERROR(IF(COUNT(L$13:L15),ROUND(SUMIFS(L$13:L15,$F$13:$F15,"More than 1 percentage of shareholding",$E$13:$E15,$E33),0),""),"")&lt;=IFERROR(IF(COUNT(L$13:L15),ROUND(SUMIFS(L$13:L15,$F$13:$F15,"Category",$E$13:$E15,$E33),0),""),"")</f>
        <v>1</v>
      </c>
      <c r="M33" s="475" t="b">
        <f aca="false">+IFERROR(IF(COUNT(M$13:M15),ROUND(SUMIFS(M$13:M15,$F$13:$F15,"More than 1 percentage of shareholding",$E$13:$E15,$E33),0),""),"")&lt;=IFERROR(IF(COUNT(M$13:M15),ROUND(SUMIFS(M$13:M15,$F$13:$F15,"Category",$E$13:$E15,$E33),0),""),"")</f>
        <v>1</v>
      </c>
      <c r="N33" s="475" t="b">
        <f aca="false">+IFERROR(IF(COUNT(N$13:N15),ROUND(SUMIFS(N$13:N15,$F$13:$F15,"More than 1 percentage of shareholding",$E$13:$E15,$E33),0),""),"")&lt;=IFERROR(IF(COUNT(N$13:N15),ROUND(SUMIFS(N$13:N15,$F$13:$F15,"Category",$E$13:$E15,$E33),0),""),"")</f>
        <v>1</v>
      </c>
      <c r="O33" s="475" t="b">
        <f aca="false">+IFERROR(IF(COUNT(O$13:O15),ROUND(SUMIFS(O$13:O15,$F$13:$F15,"More than 1 percentage of shareholding",$E$13:$E15,$E33),0),""),"")&lt;=IFERROR(IF(COUNT(O$13:O15),ROUND(SUMIFS(O$13:O15,$F$13:$F15,"Category",$E$13:$E15,$E33),0),""),"")</f>
        <v>1</v>
      </c>
      <c r="P33" s="475" t="b">
        <f aca="false">+IFERROR(IF(COUNT(P$13:P15),ROUND(SUMIFS(P$13:P15,$F$13:$F15,"More than 1 percentage of shareholding",$E$13:$E15,$E33),0),""),"")&lt;=IFERROR(IF(COUNT(P$13:P15),ROUND(SUMIFS(P$13:P15,$F$13:$F15,"Category",$E$13:$E15,$E33),0),""),"")</f>
        <v>1</v>
      </c>
      <c r="Q33" s="475" t="b">
        <f aca="false">+IFERROR(IF(COUNT(Q$13:Q15),ROUND(SUMIFS(Q$13:Q15,$F$13:$F15,"More than 1 percentage of shareholding",$E$13:$E15,$E33),0),""),"")&lt;=IFERROR(IF(COUNT(Q$13:Q15),ROUND(SUMIFS(Q$13:Q15,$F$13:$F15,"Category",$E$13:$E15,$E33),0),""),"")</f>
        <v>1</v>
      </c>
      <c r="R33" s="475" t="b">
        <f aca="false">+IFERROR(IF(COUNT(R$13:R15),ROUND(SUMIFS(R$13:R15,$F$13:$F15,"More than 1 percentage of shareholding",$E$13:$E15,$E33),0),""),"")&lt;=IFERROR(IF(COUNT(R$13:R15),ROUND(SUMIFS(R$13:R15,$F$13:$F15,"Category",$E$13:$E15,$E33),0),""),"")</f>
        <v>1</v>
      </c>
      <c r="S33" s="475" t="b">
        <f aca="false">+IFERROR(IF(COUNT(S$13:S15),ROUND(SUMIFS(S$13:S15,$F$13:$F15,"More than 1 percentage of shareholding",$E$13:$E15,$E33),0),""),"")&lt;=IFERROR(IF(COUNT(S$13:S15),ROUND(SUMIFS(S$13:S15,$F$13:$F15,"Category",$E$13:$E15,$E33),0),""),"")</f>
        <v>1</v>
      </c>
      <c r="T33" s="475" t="b">
        <f aca="false">+IFERROR(IF(COUNT(T$13:T15),ROUND(SUMIFS(T$13:T15,$F$13:$F15,"More than 1 percentage of shareholding",$E$13:$E15,$E33),0),""),"")&lt;=IFERROR(IF(COUNT(T$13:T15),ROUND(SUMIFS(T$13:T15,$F$13:$F15,"Category",$E$13:$E15,$E33),0),""),"")</f>
        <v>1</v>
      </c>
      <c r="U33" s="475" t="b">
        <f aca="false">+IFERROR(IF(COUNT(U$13:U15),ROUND(SUMIFS(U$13:U15,$F$13:$F15,"More than 1 percentage of shareholding",$E$13:$E15,$E33),0),""),"")&lt;=IFERROR(IF(COUNT(U$13:U15),ROUND(SUMIFS(U$13:U15,$F$13:$F15,"Category",$E$13:$E15,$E33),0),""),"")</f>
        <v>1</v>
      </c>
      <c r="V33" s="475" t="b">
        <f aca="false">+IFERROR(IF(COUNT(V$13:V15),ROUND(SUMIFS(V$13:V15,$F$13:$F15,"More than 1 percentage of shareholding",$E$13:$E15,$E33),0),""),"")&lt;=IFERROR(IF(COUNT(V$13:V15),ROUND(SUMIFS(V$13:V15,$F$13:$F15,"Category",$E$13:$E15,$E33),0),""),"")</f>
        <v>1</v>
      </c>
      <c r="W33" s="475" t="b">
        <f aca="false">+IFERROR(IF(COUNT(W$13:W15),ROUND(SUMIFS(W$13:W15,$F$13:$F15,"More than 1 percentage of shareholding",$E$13:$E15,$E33),0),""),"")&lt;=IFERROR(IF(COUNT(W$13:W15),ROUND(SUMIFS(W$13:W15,$F$13:$F15,"Category",$E$13:$E15,$E33),0),""),"")</f>
        <v>1</v>
      </c>
      <c r="X33" s="475" t="b">
        <f aca="false">+IFERROR(IF(COUNT(X$13:X15),ROUND(SUMIFS(X$13:X15,$F$13:$F15,"More than 1 percentage of shareholding",$E$13:$E15,$E33),0),""),"")&lt;=IFERROR(IF(COUNT(X$13:X15),ROUND(SUMIFS(X$13:X15,$F$13:$F15,"Category",$E$13:$E15,$E33),0),""),"")</f>
        <v>1</v>
      </c>
      <c r="Y33" s="475" t="b">
        <f aca="false">+IFERROR(IF(COUNT(Y$13:Y15),ROUND(SUMIFS(Y$13:Y15,$F$13:$F15,"More than 1 percentage of shareholding",$E$13:$E15,$E33),0),""),"")&lt;=IFERROR(IF(COUNT(Y$13:Y15),ROUND(SUMIFS(Y$13:Y15,$F$13:$F15,"Category",$E$13:$E15,$E33),0),""),"")</f>
        <v>1</v>
      </c>
      <c r="Z33" s="475" t="b">
        <f aca="false">+IFERROR(IF(COUNT(Z$13:Z15),ROUND(SUMIFS(Z$13:Z15,$F$13:$F15,"More than 1 percentage of shareholding",$E$13:$E15,$E33),0),""),"")&lt;=IFERROR(IF(COUNT(Z$13:Z15),ROUND(SUMIFS(Z$13:Z15,$F$13:$F15,"Category",$E$13:$E15,$E33),0),""),"")</f>
        <v>1</v>
      </c>
      <c r="AA33" s="475" t="b">
        <f aca="false">+IFERROR(IF(COUNT(AA$13:AA15),ROUND(SUMIFS(AA$13:AA15,$F$13:$F15,"More than 1 percentage of shareholding",$E$13:$E15,$E33),0),""),"")&lt;=IFERROR(IF(COUNT(AA$13:AA15),ROUND(SUMIFS(AA$13:AA15,$F$13:$F15,"Category",$E$13:$E15,$E33),0),""),"")</f>
        <v>1</v>
      </c>
    </row>
    <row r="34" customFormat="false" ht="15" hidden="true" customHeight="false" outlineLevel="0" collapsed="false">
      <c r="E34" s="473" t="s">
        <v>877</v>
      </c>
      <c r="F34" s="0" t="str">
        <f aca="false">IF(COUNTIF(E$13:E19,E34)&gt;=1,COUNTIFS(E$13:E19,E34,F$13:F19,"Category"),"")</f>
        <v/>
      </c>
      <c r="I34" s="474" t="b">
        <f aca="false">+IFERROR(IF(COUNT(I$13:I15),ROUND(SUMIFS(I$13:I15,$F$13:$F15,"More than 1 percentage of shareholding",$E$13:$E15,$E34),0),""),"")&lt;=IFERROR(IF(COUNT(I$13:I15),ROUND(SUMIFS(I$13:I15,$F$13:$F15,"Category",$E$13:$E15,$E34),0),""),"")</f>
        <v>1</v>
      </c>
      <c r="J34" s="475" t="b">
        <f aca="false">+IFERROR(IF(COUNT(J$13:J15),ROUND(SUMIFS(J$13:J15,$F$13:$F15,"More than 1 percentage of shareholding",$E$13:$E15,$E34),0),""),"")&lt;=IFERROR(IF(COUNT(J$13:J15),ROUND(SUMIFS(J$13:J15,$F$13:$F15,"Category",$E$13:$E15,$E34),0),""),"")</f>
        <v>1</v>
      </c>
      <c r="K34" s="475" t="b">
        <f aca="false">+IFERROR(IF(COUNT(K$13:K15),ROUND(SUMIFS(K$13:K15,$F$13:$F15,"More than 1 percentage of shareholding",$E$13:$E15,$E34),0),""),"")&lt;=IFERROR(IF(COUNT(K$13:K15),ROUND(SUMIFS(K$13:K15,$F$13:$F15,"Category",$E$13:$E15,$E34),0),""),"")</f>
        <v>1</v>
      </c>
      <c r="L34" s="475" t="b">
        <f aca="false">+IFERROR(IF(COUNT(L$13:L15),ROUND(SUMIFS(L$13:L15,$F$13:$F15,"More than 1 percentage of shareholding",$E$13:$E15,$E34),0),""),"")&lt;=IFERROR(IF(COUNT(L$13:L15),ROUND(SUMIFS(L$13:L15,$F$13:$F15,"Category",$E$13:$E15,$E34),0),""),"")</f>
        <v>1</v>
      </c>
      <c r="M34" s="475" t="b">
        <f aca="false">+IFERROR(IF(COUNT(M$13:M15),ROUND(SUMIFS(M$13:M15,$F$13:$F15,"More than 1 percentage of shareholding",$E$13:$E15,$E34),0),""),"")&lt;=IFERROR(IF(COUNT(M$13:M15),ROUND(SUMIFS(M$13:M15,$F$13:$F15,"Category",$E$13:$E15,$E34),0),""),"")</f>
        <v>1</v>
      </c>
      <c r="N34" s="475" t="b">
        <f aca="false">+IFERROR(IF(COUNT(N$13:N15),ROUND(SUMIFS(N$13:N15,$F$13:$F15,"More than 1 percentage of shareholding",$E$13:$E15,$E34),0),""),"")&lt;=IFERROR(IF(COUNT(N$13:N15),ROUND(SUMIFS(N$13:N15,$F$13:$F15,"Category",$E$13:$E15,$E34),0),""),"")</f>
        <v>1</v>
      </c>
      <c r="O34" s="475" t="b">
        <f aca="false">+IFERROR(IF(COUNT(O$13:O15),ROUND(SUMIFS(O$13:O15,$F$13:$F15,"More than 1 percentage of shareholding",$E$13:$E15,$E34),0),""),"")&lt;=IFERROR(IF(COUNT(O$13:O15),ROUND(SUMIFS(O$13:O15,$F$13:$F15,"Category",$E$13:$E15,$E34),0),""),"")</f>
        <v>1</v>
      </c>
      <c r="P34" s="475" t="b">
        <f aca="false">+IFERROR(IF(COUNT(P$13:P15),ROUND(SUMIFS(P$13:P15,$F$13:$F15,"More than 1 percentage of shareholding",$E$13:$E15,$E34),0),""),"")&lt;=IFERROR(IF(COUNT(P$13:P15),ROUND(SUMIFS(P$13:P15,$F$13:$F15,"Category",$E$13:$E15,$E34),0),""),"")</f>
        <v>1</v>
      </c>
      <c r="Q34" s="475" t="b">
        <f aca="false">+IFERROR(IF(COUNT(Q$13:Q15),ROUND(SUMIFS(Q$13:Q15,$F$13:$F15,"More than 1 percentage of shareholding",$E$13:$E15,$E34),0),""),"")&lt;=IFERROR(IF(COUNT(Q$13:Q15),ROUND(SUMIFS(Q$13:Q15,$F$13:$F15,"Category",$E$13:$E15,$E34),0),""),"")</f>
        <v>1</v>
      </c>
      <c r="R34" s="475" t="b">
        <f aca="false">+IFERROR(IF(COUNT(R$13:R15),ROUND(SUMIFS(R$13:R15,$F$13:$F15,"More than 1 percentage of shareholding",$E$13:$E15,$E34),0),""),"")&lt;=IFERROR(IF(COUNT(R$13:R15),ROUND(SUMIFS(R$13:R15,$F$13:$F15,"Category",$E$13:$E15,$E34),0),""),"")</f>
        <v>1</v>
      </c>
      <c r="S34" s="475" t="b">
        <f aca="false">+IFERROR(IF(COUNT(S$13:S15),ROUND(SUMIFS(S$13:S15,$F$13:$F15,"More than 1 percentage of shareholding",$E$13:$E15,$E34),0),""),"")&lt;=IFERROR(IF(COUNT(S$13:S15),ROUND(SUMIFS(S$13:S15,$F$13:$F15,"Category",$E$13:$E15,$E34),0),""),"")</f>
        <v>1</v>
      </c>
      <c r="T34" s="475" t="b">
        <f aca="false">+IFERROR(IF(COUNT(T$13:T15),ROUND(SUMIFS(T$13:T15,$F$13:$F15,"More than 1 percentage of shareholding",$E$13:$E15,$E34),0),""),"")&lt;=IFERROR(IF(COUNT(T$13:T15),ROUND(SUMIFS(T$13:T15,$F$13:$F15,"Category",$E$13:$E15,$E34),0),""),"")</f>
        <v>1</v>
      </c>
      <c r="U34" s="475" t="b">
        <f aca="false">+IFERROR(IF(COUNT(U$13:U15),ROUND(SUMIFS(U$13:U15,$F$13:$F15,"More than 1 percentage of shareholding",$E$13:$E15,$E34),0),""),"")&lt;=IFERROR(IF(COUNT(U$13:U15),ROUND(SUMIFS(U$13:U15,$F$13:$F15,"Category",$E$13:$E15,$E34),0),""),"")</f>
        <v>1</v>
      </c>
      <c r="V34" s="475" t="b">
        <f aca="false">+IFERROR(IF(COUNT(V$13:V15),ROUND(SUMIFS(V$13:V15,$F$13:$F15,"More than 1 percentage of shareholding",$E$13:$E15,$E34),0),""),"")&lt;=IFERROR(IF(COUNT(V$13:V15),ROUND(SUMIFS(V$13:V15,$F$13:$F15,"Category",$E$13:$E15,$E34),0),""),"")</f>
        <v>1</v>
      </c>
      <c r="W34" s="475" t="b">
        <f aca="false">+IFERROR(IF(COUNT(W$13:W15),ROUND(SUMIFS(W$13:W15,$F$13:$F15,"More than 1 percentage of shareholding",$E$13:$E15,$E34),0),""),"")&lt;=IFERROR(IF(COUNT(W$13:W15),ROUND(SUMIFS(W$13:W15,$F$13:$F15,"Category",$E$13:$E15,$E34),0),""),"")</f>
        <v>1</v>
      </c>
      <c r="X34" s="475" t="b">
        <f aca="false">+IFERROR(IF(COUNT(X$13:X15),ROUND(SUMIFS(X$13:X15,$F$13:$F15,"More than 1 percentage of shareholding",$E$13:$E15,$E34),0),""),"")&lt;=IFERROR(IF(COUNT(X$13:X15),ROUND(SUMIFS(X$13:X15,$F$13:$F15,"Category",$E$13:$E15,$E34),0),""),"")</f>
        <v>1</v>
      </c>
      <c r="Y34" s="475" t="b">
        <f aca="false">+IFERROR(IF(COUNT(Y$13:Y15),ROUND(SUMIFS(Y$13:Y15,$F$13:$F15,"More than 1 percentage of shareholding",$E$13:$E15,$E34),0),""),"")&lt;=IFERROR(IF(COUNT(Y$13:Y15),ROUND(SUMIFS(Y$13:Y15,$F$13:$F15,"Category",$E$13:$E15,$E34),0),""),"")</f>
        <v>1</v>
      </c>
      <c r="Z34" s="475" t="b">
        <f aca="false">+IFERROR(IF(COUNT(Z$13:Z15),ROUND(SUMIFS(Z$13:Z15,$F$13:$F15,"More than 1 percentage of shareholding",$E$13:$E15,$E34),0),""),"")&lt;=IFERROR(IF(COUNT(Z$13:Z15),ROUND(SUMIFS(Z$13:Z15,$F$13:$F15,"Category",$E$13:$E15,$E34),0),""),"")</f>
        <v>1</v>
      </c>
      <c r="AA34" s="475" t="b">
        <f aca="false">+IFERROR(IF(COUNT(AA$13:AA15),ROUND(SUMIFS(AA$13:AA15,$F$13:$F15,"More than 1 percentage of shareholding",$E$13:$E15,$E34),0),""),"")&lt;=IFERROR(IF(COUNT(AA$13:AA15),ROUND(SUMIFS(AA$13:AA15,$F$13:$F15,"Category",$E$13:$E15,$E34),0),""),"")</f>
        <v>1</v>
      </c>
    </row>
    <row r="35" customFormat="false" ht="15" hidden="true" customHeight="false" outlineLevel="0" collapsed="false">
      <c r="E35" s="473" t="s">
        <v>452</v>
      </c>
      <c r="F35" s="0" t="str">
        <f aca="false">IF(COUNTIF(E$13:E20,E35)&gt;=1,COUNTIFS(E$13:E20,E35,F$13:F20,"Category"),"")</f>
        <v/>
      </c>
      <c r="I35" s="474" t="b">
        <f aca="false">+IFERROR(IF(COUNT(I$13:I15),ROUND(SUMIFS(I$13:I15,$F$13:$F15,"More than 1 percentage of shareholding",$E$13:$E15,$E35),0),""),"")&lt;=IFERROR(IF(COUNT(I$13:I15),ROUND(SUMIFS(I$13:I15,$F$13:$F15,"Category",$E$13:$E15,$E35),0),""),"")</f>
        <v>1</v>
      </c>
      <c r="J35" s="475" t="b">
        <f aca="false">+IFERROR(IF(COUNT(J$13:J15),ROUND(SUMIFS(J$13:J15,$F$13:$F15,"More than 1 percentage of shareholding",$E$13:$E15,$E35),0),""),"")&lt;=IFERROR(IF(COUNT(J$13:J15),ROUND(SUMIFS(J$13:J15,$F$13:$F15,"Category",$E$13:$E15,$E35),0),""),"")</f>
        <v>1</v>
      </c>
      <c r="K35" s="475" t="b">
        <f aca="false">+IFERROR(IF(COUNT(K$13:K15),ROUND(SUMIFS(K$13:K15,$F$13:$F15,"More than 1 percentage of shareholding",$E$13:$E15,$E35),0),""),"")&lt;=IFERROR(IF(COUNT(K$13:K15),ROUND(SUMIFS(K$13:K15,$F$13:$F15,"Category",$E$13:$E15,$E35),0),""),"")</f>
        <v>1</v>
      </c>
      <c r="L35" s="475" t="b">
        <f aca="false">+IFERROR(IF(COUNT(L$13:L15),ROUND(SUMIFS(L$13:L15,$F$13:$F15,"More than 1 percentage of shareholding",$E$13:$E15,$E35),0),""),"")&lt;=IFERROR(IF(COUNT(L$13:L15),ROUND(SUMIFS(L$13:L15,$F$13:$F15,"Category",$E$13:$E15,$E35),0),""),"")</f>
        <v>1</v>
      </c>
      <c r="M35" s="475" t="b">
        <f aca="false">+IFERROR(IF(COUNT(M$13:M15),ROUND(SUMIFS(M$13:M15,$F$13:$F15,"More than 1 percentage of shareholding",$E$13:$E15,$E35),0),""),"")&lt;=IFERROR(IF(COUNT(M$13:M15),ROUND(SUMIFS(M$13:M15,$F$13:$F15,"Category",$E$13:$E15,$E35),0),""),"")</f>
        <v>1</v>
      </c>
      <c r="N35" s="475" t="b">
        <f aca="false">+IFERROR(IF(COUNT(N$13:N15),ROUND(SUMIFS(N$13:N15,$F$13:$F15,"More than 1 percentage of shareholding",$E$13:$E15,$E35),0),""),"")&lt;=IFERROR(IF(COUNT(N$13:N15),ROUND(SUMIFS(N$13:N15,$F$13:$F15,"Category",$E$13:$E15,$E35),0),""),"")</f>
        <v>1</v>
      </c>
      <c r="O35" s="475" t="b">
        <f aca="false">+IFERROR(IF(COUNT(O$13:O15),ROUND(SUMIFS(O$13:O15,$F$13:$F15,"More than 1 percentage of shareholding",$E$13:$E15,$E35),0),""),"")&lt;=IFERROR(IF(COUNT(O$13:O15),ROUND(SUMIFS(O$13:O15,$F$13:$F15,"Category",$E$13:$E15,$E35),0),""),"")</f>
        <v>1</v>
      </c>
      <c r="P35" s="475" t="b">
        <f aca="false">+IFERROR(IF(COUNT(P$13:P15),ROUND(SUMIFS(P$13:P15,$F$13:$F15,"More than 1 percentage of shareholding",$E$13:$E15,$E35),0),""),"")&lt;=IFERROR(IF(COUNT(P$13:P15),ROUND(SUMIFS(P$13:P15,$F$13:$F15,"Category",$E$13:$E15,$E35),0),""),"")</f>
        <v>1</v>
      </c>
      <c r="Q35" s="475" t="b">
        <f aca="false">+IFERROR(IF(COUNT(Q$13:Q15),ROUND(SUMIFS(Q$13:Q15,$F$13:$F15,"More than 1 percentage of shareholding",$E$13:$E15,$E35),0),""),"")&lt;=IFERROR(IF(COUNT(Q$13:Q15),ROUND(SUMIFS(Q$13:Q15,$F$13:$F15,"Category",$E$13:$E15,$E35),0),""),"")</f>
        <v>1</v>
      </c>
      <c r="R35" s="475" t="b">
        <f aca="false">+IFERROR(IF(COUNT(R$13:R15),ROUND(SUMIFS(R$13:R15,$F$13:$F15,"More than 1 percentage of shareholding",$E$13:$E15,$E35),0),""),"")&lt;=IFERROR(IF(COUNT(R$13:R15),ROUND(SUMIFS(R$13:R15,$F$13:$F15,"Category",$E$13:$E15,$E35),0),""),"")</f>
        <v>1</v>
      </c>
      <c r="S35" s="475" t="b">
        <f aca="false">+IFERROR(IF(COUNT(S$13:S15),ROUND(SUMIFS(S$13:S15,$F$13:$F15,"More than 1 percentage of shareholding",$E$13:$E15,$E35),0),""),"")&lt;=IFERROR(IF(COUNT(S$13:S15),ROUND(SUMIFS(S$13:S15,$F$13:$F15,"Category",$E$13:$E15,$E35),0),""),"")</f>
        <v>1</v>
      </c>
      <c r="T35" s="475" t="b">
        <f aca="false">+IFERROR(IF(COUNT(T$13:T15),ROUND(SUMIFS(T$13:T15,$F$13:$F15,"More than 1 percentage of shareholding",$E$13:$E15,$E35),0),""),"")&lt;=IFERROR(IF(COUNT(T$13:T15),ROUND(SUMIFS(T$13:T15,$F$13:$F15,"Category",$E$13:$E15,$E35),0),""),"")</f>
        <v>1</v>
      </c>
      <c r="U35" s="475" t="b">
        <f aca="false">+IFERROR(IF(COUNT(U$13:U15),ROUND(SUMIFS(U$13:U15,$F$13:$F15,"More than 1 percentage of shareholding",$E$13:$E15,$E35),0),""),"")&lt;=IFERROR(IF(COUNT(U$13:U15),ROUND(SUMIFS(U$13:U15,$F$13:$F15,"Category",$E$13:$E15,$E35),0),""),"")</f>
        <v>1</v>
      </c>
      <c r="V35" s="475" t="b">
        <f aca="false">+IFERROR(IF(COUNT(V$13:V15),ROUND(SUMIFS(V$13:V15,$F$13:$F15,"More than 1 percentage of shareholding",$E$13:$E15,$E35),0),""),"")&lt;=IFERROR(IF(COUNT(V$13:V15),ROUND(SUMIFS(V$13:V15,$F$13:$F15,"Category",$E$13:$E15,$E35),0),""),"")</f>
        <v>1</v>
      </c>
      <c r="W35" s="475" t="b">
        <f aca="false">+IFERROR(IF(COUNT(W$13:W15),ROUND(SUMIFS(W$13:W15,$F$13:$F15,"More than 1 percentage of shareholding",$E$13:$E15,$E35),0),""),"")&lt;=IFERROR(IF(COUNT(W$13:W15),ROUND(SUMIFS(W$13:W15,$F$13:$F15,"Category",$E$13:$E15,$E35),0),""),"")</f>
        <v>1</v>
      </c>
      <c r="X35" s="475" t="b">
        <f aca="false">+IFERROR(IF(COUNT(X$13:X15),ROUND(SUMIFS(X$13:X15,$F$13:$F15,"More than 1 percentage of shareholding",$E$13:$E15,$E35),0),""),"")&lt;=IFERROR(IF(COUNT(X$13:X15),ROUND(SUMIFS(X$13:X15,$F$13:$F15,"Category",$E$13:$E15,$E35),0),""),"")</f>
        <v>1</v>
      </c>
      <c r="Y35" s="475" t="b">
        <f aca="false">+IFERROR(IF(COUNT(Y$13:Y15),ROUND(SUMIFS(Y$13:Y15,$F$13:$F15,"More than 1 percentage of shareholding",$E$13:$E15,$E35),0),""),"")&lt;=IFERROR(IF(COUNT(Y$13:Y15),ROUND(SUMIFS(Y$13:Y15,$F$13:$F15,"Category",$E$13:$E15,$E35),0),""),"")</f>
        <v>1</v>
      </c>
      <c r="Z35" s="475" t="b">
        <f aca="false">+IFERROR(IF(COUNT(Z$13:Z15),ROUND(SUMIFS(Z$13:Z15,$F$13:$F15,"More than 1 percentage of shareholding",$E$13:$E15,$E35),0),""),"")&lt;=IFERROR(IF(COUNT(Z$13:Z15),ROUND(SUMIFS(Z$13:Z15,$F$13:$F15,"Category",$E$13:$E15,$E35),0),""),"")</f>
        <v>1</v>
      </c>
      <c r="AA35" s="475" t="b">
        <f aca="false">+IFERROR(IF(COUNT(AA$13:AA15),ROUND(SUMIFS(AA$13:AA15,$F$13:$F15,"More than 1 percentage of shareholding",$E$13:$E15,$E35),0),""),"")&lt;=IFERROR(IF(COUNT(AA$13:AA15),ROUND(SUMIFS(AA$13:AA15,$F$13:$F15,"Category",$E$13:$E15,$E35),0),""),"")</f>
        <v>1</v>
      </c>
    </row>
    <row r="36" customFormat="false" ht="15" hidden="true" customHeight="false" outlineLevel="0" collapsed="false">
      <c r="E36" s="473" t="s">
        <v>580</v>
      </c>
      <c r="F36" s="0" t="str">
        <f aca="false">IF(COUNTIF(E$13:E21,E36)&gt;=1,COUNTIFS(E$13:E21,E36,F$13:F21,"Category"),"")</f>
        <v/>
      </c>
      <c r="I36" s="474" t="b">
        <f aca="false">+IFERROR(IF(COUNT(I$13:I15),ROUND(SUMIFS(I$13:I15,$F$13:$F15,"More than 1 percentage of shareholding",$E$13:$E15,$E36),0),""),"")&lt;=IFERROR(IF(COUNT(I$13:I15),ROUND(SUMIFS(I$13:I15,$F$13:$F15,"Category",$E$13:$E15,$E36),0),""),"")</f>
        <v>1</v>
      </c>
      <c r="J36" s="475" t="b">
        <f aca="false">+IFERROR(IF(COUNT(J$13:J15),ROUND(SUMIFS(J$13:J15,$F$13:$F15,"More than 1 percentage of shareholding",$E$13:$E15,$E36),0),""),"")&lt;=IFERROR(IF(COUNT(J$13:J15),ROUND(SUMIFS(J$13:J15,$F$13:$F15,"Category",$E$13:$E15,$E36),0),""),"")</f>
        <v>1</v>
      </c>
      <c r="K36" s="475" t="b">
        <f aca="false">+IFERROR(IF(COUNT(K$13:K15),ROUND(SUMIFS(K$13:K15,$F$13:$F15,"More than 1 percentage of shareholding",$E$13:$E15,$E36),0),""),"")&lt;=IFERROR(IF(COUNT(K$13:K15),ROUND(SUMIFS(K$13:K15,$F$13:$F15,"Category",$E$13:$E15,$E36),0),""),"")</f>
        <v>1</v>
      </c>
      <c r="L36" s="475" t="b">
        <f aca="false">+IFERROR(IF(COUNT(L$13:L15),ROUND(SUMIFS(L$13:L15,$F$13:$F15,"More than 1 percentage of shareholding",$E$13:$E15,$E36),0),""),"")&lt;=IFERROR(IF(COUNT(L$13:L15),ROUND(SUMIFS(L$13:L15,$F$13:$F15,"Category",$E$13:$E15,$E36),0),""),"")</f>
        <v>1</v>
      </c>
      <c r="M36" s="475" t="b">
        <f aca="false">+IFERROR(IF(COUNT(M$13:M15),ROUND(SUMIFS(M$13:M15,$F$13:$F15,"More than 1 percentage of shareholding",$E$13:$E15,$E36),0),""),"")&lt;=IFERROR(IF(COUNT(M$13:M15),ROUND(SUMIFS(M$13:M15,$F$13:$F15,"Category",$E$13:$E15,$E36),0),""),"")</f>
        <v>1</v>
      </c>
      <c r="N36" s="475" t="b">
        <f aca="false">+IFERROR(IF(COUNT(N$13:N15),ROUND(SUMIFS(N$13:N15,$F$13:$F15,"More than 1 percentage of shareholding",$E$13:$E15,$E36),0),""),"")&lt;=IFERROR(IF(COUNT(N$13:N15),ROUND(SUMIFS(N$13:N15,$F$13:$F15,"Category",$E$13:$E15,$E36),0),""),"")</f>
        <v>1</v>
      </c>
      <c r="O36" s="475" t="b">
        <f aca="false">+IFERROR(IF(COUNT(O$13:O15),ROUND(SUMIFS(O$13:O15,$F$13:$F15,"More than 1 percentage of shareholding",$E$13:$E15,$E36),0),""),"")&lt;=IFERROR(IF(COUNT(O$13:O15),ROUND(SUMIFS(O$13:O15,$F$13:$F15,"Category",$E$13:$E15,$E36),0),""),"")</f>
        <v>1</v>
      </c>
      <c r="P36" s="475" t="b">
        <f aca="false">+IFERROR(IF(COUNT(P$13:P15),ROUND(SUMIFS(P$13:P15,$F$13:$F15,"More than 1 percentage of shareholding",$E$13:$E15,$E36),0),""),"")&lt;=IFERROR(IF(COUNT(P$13:P15),ROUND(SUMIFS(P$13:P15,$F$13:$F15,"Category",$E$13:$E15,$E36),0),""),"")</f>
        <v>1</v>
      </c>
      <c r="Q36" s="475" t="b">
        <f aca="false">+IFERROR(IF(COUNT(Q$13:Q15),ROUND(SUMIFS(Q$13:Q15,$F$13:$F15,"More than 1 percentage of shareholding",$E$13:$E15,$E36),0),""),"")&lt;=IFERROR(IF(COUNT(Q$13:Q15),ROUND(SUMIFS(Q$13:Q15,$F$13:$F15,"Category",$E$13:$E15,$E36),0),""),"")</f>
        <v>1</v>
      </c>
      <c r="R36" s="475" t="b">
        <f aca="false">+IFERROR(IF(COUNT(R$13:R15),ROUND(SUMIFS(R$13:R15,$F$13:$F15,"More than 1 percentage of shareholding",$E$13:$E15,$E36),0),""),"")&lt;=IFERROR(IF(COUNT(R$13:R15),ROUND(SUMIFS(R$13:R15,$F$13:$F15,"Category",$E$13:$E15,$E36),0),""),"")</f>
        <v>1</v>
      </c>
      <c r="S36" s="475" t="b">
        <f aca="false">+IFERROR(IF(COUNT(S$13:S15),ROUND(SUMIFS(S$13:S15,$F$13:$F15,"More than 1 percentage of shareholding",$E$13:$E15,$E36),0),""),"")&lt;=IFERROR(IF(COUNT(S$13:S15),ROUND(SUMIFS(S$13:S15,$F$13:$F15,"Category",$E$13:$E15,$E36),0),""),"")</f>
        <v>1</v>
      </c>
      <c r="T36" s="475" t="b">
        <f aca="false">+IFERROR(IF(COUNT(T$13:T15),ROUND(SUMIFS(T$13:T15,$F$13:$F15,"More than 1 percentage of shareholding",$E$13:$E15,$E36),0),""),"")&lt;=IFERROR(IF(COUNT(T$13:T15),ROUND(SUMIFS(T$13:T15,$F$13:$F15,"Category",$E$13:$E15,$E36),0),""),"")</f>
        <v>1</v>
      </c>
      <c r="U36" s="475" t="b">
        <f aca="false">+IFERROR(IF(COUNT(U$13:U15),ROUND(SUMIFS(U$13:U15,$F$13:$F15,"More than 1 percentage of shareholding",$E$13:$E15,$E36),0),""),"")&lt;=IFERROR(IF(COUNT(U$13:U15),ROUND(SUMIFS(U$13:U15,$F$13:$F15,"Category",$E$13:$E15,$E36),0),""),"")</f>
        <v>1</v>
      </c>
      <c r="V36" s="475" t="b">
        <f aca="false">+IFERROR(IF(COUNT(V$13:V15),ROUND(SUMIFS(V$13:V15,$F$13:$F15,"More than 1 percentage of shareholding",$E$13:$E15,$E36),0),""),"")&lt;=IFERROR(IF(COUNT(V$13:V15),ROUND(SUMIFS(V$13:V15,$F$13:$F15,"Category",$E$13:$E15,$E36),0),""),"")</f>
        <v>1</v>
      </c>
      <c r="W36" s="475" t="b">
        <f aca="false">+IFERROR(IF(COUNT(W$13:W15),ROUND(SUMIFS(W$13:W15,$F$13:$F15,"More than 1 percentage of shareholding",$E$13:$E15,$E36),0),""),"")&lt;=IFERROR(IF(COUNT(W$13:W15),ROUND(SUMIFS(W$13:W15,$F$13:$F15,"Category",$E$13:$E15,$E36),0),""),"")</f>
        <v>1</v>
      </c>
      <c r="X36" s="475" t="b">
        <f aca="false">+IFERROR(IF(COUNT(X$13:X15),ROUND(SUMIFS(X$13:X15,$F$13:$F15,"More than 1 percentage of shareholding",$E$13:$E15,$E36),0),""),"")&lt;=IFERROR(IF(COUNT(X$13:X15),ROUND(SUMIFS(X$13:X15,$F$13:$F15,"Category",$E$13:$E15,$E36),0),""),"")</f>
        <v>1</v>
      </c>
      <c r="Y36" s="475" t="b">
        <f aca="false">+IFERROR(IF(COUNT(Y$13:Y15),ROUND(SUMIFS(Y$13:Y15,$F$13:$F15,"More than 1 percentage of shareholding",$E$13:$E15,$E36),0),""),"")&lt;=IFERROR(IF(COUNT(Y$13:Y15),ROUND(SUMIFS(Y$13:Y15,$F$13:$F15,"Category",$E$13:$E15,$E36),0),""),"")</f>
        <v>1</v>
      </c>
      <c r="Z36" s="475" t="b">
        <f aca="false">+IFERROR(IF(COUNT(Z$13:Z15),ROUND(SUMIFS(Z$13:Z15,$F$13:$F15,"More than 1 percentage of shareholding",$E$13:$E15,$E36),0),""),"")&lt;=IFERROR(IF(COUNT(Z$13:Z15),ROUND(SUMIFS(Z$13:Z15,$F$13:$F15,"Category",$E$13:$E15,$E36),0),""),"")</f>
        <v>1</v>
      </c>
      <c r="AA36" s="475" t="b">
        <f aca="false">+IFERROR(IF(COUNT(AA$13:AA15),ROUND(SUMIFS(AA$13:AA15,$F$13:$F15,"More than 1 percentage of shareholding",$E$13:$E15,$E36),0),""),"")&lt;=IFERROR(IF(COUNT(AA$13:AA15),ROUND(SUMIFS(AA$13:AA15,$F$13:$F15,"Category",$E$13:$E15,$E36),0),""),"")</f>
        <v>1</v>
      </c>
    </row>
    <row r="37" customFormat="false" ht="15" hidden="true" customHeight="false" outlineLevel="0" collapsed="false">
      <c r="E37" s="473" t="s">
        <v>581</v>
      </c>
      <c r="F37" s="0" t="str">
        <f aca="false">IF(COUNTIF(E$13:E22,E37)&gt;=1,COUNTIFS(E$13:E22,E37,F$13:F22,"Category"),"")</f>
        <v/>
      </c>
      <c r="I37" s="474" t="b">
        <f aca="false">+IFERROR(IF(COUNT(I$13:I15),ROUND(SUMIFS(I$13:I15,$F$13:$F15,"More than 1 percentage of shareholding",$E$13:$E15,$E37),0),""),"")&lt;=IFERROR(IF(COUNT(I$13:I15),ROUND(SUMIFS(I$13:I15,$F$13:$F15,"Category",$E$13:$E15,$E37),0),""),"")</f>
        <v>1</v>
      </c>
      <c r="J37" s="475" t="b">
        <f aca="false">+IFERROR(IF(COUNT(J$13:J15),ROUND(SUMIFS(J$13:J15,$F$13:$F15,"More than 1 percentage of shareholding",$E$13:$E15,$E37),0),""),"")&lt;=IFERROR(IF(COUNT(J$13:J15),ROUND(SUMIFS(J$13:J15,$F$13:$F15,"Category",$E$13:$E15,$E37),0),""),"")</f>
        <v>1</v>
      </c>
      <c r="K37" s="475" t="b">
        <f aca="false">+IFERROR(IF(COUNT(K$13:K15),ROUND(SUMIFS(K$13:K15,$F$13:$F15,"More than 1 percentage of shareholding",$E$13:$E15,$E37),0),""),"")&lt;=IFERROR(IF(COUNT(K$13:K15),ROUND(SUMIFS(K$13:K15,$F$13:$F15,"Category",$E$13:$E15,$E37),0),""),"")</f>
        <v>1</v>
      </c>
      <c r="L37" s="475" t="b">
        <f aca="false">+IFERROR(IF(COUNT(L$13:L15),ROUND(SUMIFS(L$13:L15,$F$13:$F15,"More than 1 percentage of shareholding",$E$13:$E15,$E37),0),""),"")&lt;=IFERROR(IF(COUNT(L$13:L15),ROUND(SUMIFS(L$13:L15,$F$13:$F15,"Category",$E$13:$E15,$E37),0),""),"")</f>
        <v>1</v>
      </c>
      <c r="M37" s="475" t="b">
        <f aca="false">+IFERROR(IF(COUNT(M$13:M15),ROUND(SUMIFS(M$13:M15,$F$13:$F15,"More than 1 percentage of shareholding",$E$13:$E15,$E37),0),""),"")&lt;=IFERROR(IF(COUNT(M$13:M15),ROUND(SUMIFS(M$13:M15,$F$13:$F15,"Category",$E$13:$E15,$E37),0),""),"")</f>
        <v>1</v>
      </c>
      <c r="N37" s="475" t="b">
        <f aca="false">+IFERROR(IF(COUNT(N$13:N15),ROUND(SUMIFS(N$13:N15,$F$13:$F15,"More than 1 percentage of shareholding",$E$13:$E15,$E37),0),""),"")&lt;=IFERROR(IF(COUNT(N$13:N15),ROUND(SUMIFS(N$13:N15,$F$13:$F15,"Category",$E$13:$E15,$E37),0),""),"")</f>
        <v>1</v>
      </c>
      <c r="O37" s="475" t="b">
        <f aca="false">+IFERROR(IF(COUNT(O$13:O15),ROUND(SUMIFS(O$13:O15,$F$13:$F15,"More than 1 percentage of shareholding",$E$13:$E15,$E37),0),""),"")&lt;=IFERROR(IF(COUNT(O$13:O15),ROUND(SUMIFS(O$13:O15,$F$13:$F15,"Category",$E$13:$E15,$E37),0),""),"")</f>
        <v>1</v>
      </c>
      <c r="P37" s="475" t="b">
        <f aca="false">+IFERROR(IF(COUNT(P$13:P15),ROUND(SUMIFS(P$13:P15,$F$13:$F15,"More than 1 percentage of shareholding",$E$13:$E15,$E37),0),""),"")&lt;=IFERROR(IF(COUNT(P$13:P15),ROUND(SUMIFS(P$13:P15,$F$13:$F15,"Category",$E$13:$E15,$E37),0),""),"")</f>
        <v>1</v>
      </c>
      <c r="Q37" s="475" t="b">
        <f aca="false">+IFERROR(IF(COUNT(Q$13:Q15),ROUND(SUMIFS(Q$13:Q15,$F$13:$F15,"More than 1 percentage of shareholding",$E$13:$E15,$E37),0),""),"")&lt;=IFERROR(IF(COUNT(Q$13:Q15),ROUND(SUMIFS(Q$13:Q15,$F$13:$F15,"Category",$E$13:$E15,$E37),0),""),"")</f>
        <v>1</v>
      </c>
      <c r="R37" s="475" t="b">
        <f aca="false">+IFERROR(IF(COUNT(R$13:R15),ROUND(SUMIFS(R$13:R15,$F$13:$F15,"More than 1 percentage of shareholding",$E$13:$E15,$E37),0),""),"")&lt;=IFERROR(IF(COUNT(R$13:R15),ROUND(SUMIFS(R$13:R15,$F$13:$F15,"Category",$E$13:$E15,$E37),0),""),"")</f>
        <v>1</v>
      </c>
      <c r="S37" s="475" t="b">
        <f aca="false">+IFERROR(IF(COUNT(S$13:S15),ROUND(SUMIFS(S$13:S15,$F$13:$F15,"More than 1 percentage of shareholding",$E$13:$E15,$E37),0),""),"")&lt;=IFERROR(IF(COUNT(S$13:S15),ROUND(SUMIFS(S$13:S15,$F$13:$F15,"Category",$E$13:$E15,$E37),0),""),"")</f>
        <v>1</v>
      </c>
      <c r="T37" s="475" t="b">
        <f aca="false">+IFERROR(IF(COUNT(T$13:T15),ROUND(SUMIFS(T$13:T15,$F$13:$F15,"More than 1 percentage of shareholding",$E$13:$E15,$E37),0),""),"")&lt;=IFERROR(IF(COUNT(T$13:T15),ROUND(SUMIFS(T$13:T15,$F$13:$F15,"Category",$E$13:$E15,$E37),0),""),"")</f>
        <v>1</v>
      </c>
      <c r="U37" s="475" t="b">
        <f aca="false">+IFERROR(IF(COUNT(U$13:U15),ROUND(SUMIFS(U$13:U15,$F$13:$F15,"More than 1 percentage of shareholding",$E$13:$E15,$E37),0),""),"")&lt;=IFERROR(IF(COUNT(U$13:U15),ROUND(SUMIFS(U$13:U15,$F$13:$F15,"Category",$E$13:$E15,$E37),0),""),"")</f>
        <v>1</v>
      </c>
      <c r="V37" s="475" t="b">
        <f aca="false">+IFERROR(IF(COUNT(V$13:V15),ROUND(SUMIFS(V$13:V15,$F$13:$F15,"More than 1 percentage of shareholding",$E$13:$E15,$E37),0),""),"")&lt;=IFERROR(IF(COUNT(V$13:V15),ROUND(SUMIFS(V$13:V15,$F$13:$F15,"Category",$E$13:$E15,$E37),0),""),"")</f>
        <v>1</v>
      </c>
      <c r="W37" s="475" t="b">
        <f aca="false">+IFERROR(IF(COUNT(W$13:W15),ROUND(SUMIFS(W$13:W15,$F$13:$F15,"More than 1 percentage of shareholding",$E$13:$E15,$E37),0),""),"")&lt;=IFERROR(IF(COUNT(W$13:W15),ROUND(SUMIFS(W$13:W15,$F$13:$F15,"Category",$E$13:$E15,$E37),0),""),"")</f>
        <v>1</v>
      </c>
      <c r="X37" s="475" t="b">
        <f aca="false">+IFERROR(IF(COUNT(X$13:X15),ROUND(SUMIFS(X$13:X15,$F$13:$F15,"More than 1 percentage of shareholding",$E$13:$E15,$E37),0),""),"")&lt;=IFERROR(IF(COUNT(X$13:X15),ROUND(SUMIFS(X$13:X15,$F$13:$F15,"Category",$E$13:$E15,$E37),0),""),"")</f>
        <v>1</v>
      </c>
      <c r="Y37" s="475" t="b">
        <f aca="false">+IFERROR(IF(COUNT(Y$13:Y15),ROUND(SUMIFS(Y$13:Y15,$F$13:$F15,"More than 1 percentage of shareholding",$E$13:$E15,$E37),0),""),"")&lt;=IFERROR(IF(COUNT(Y$13:Y15),ROUND(SUMIFS(Y$13:Y15,$F$13:$F15,"Category",$E$13:$E15,$E37),0),""),"")</f>
        <v>1</v>
      </c>
      <c r="Z37" s="475" t="b">
        <f aca="false">+IFERROR(IF(COUNT(Z$13:Z15),ROUND(SUMIFS(Z$13:Z15,$F$13:$F15,"More than 1 percentage of shareholding",$E$13:$E15,$E37),0),""),"")&lt;=IFERROR(IF(COUNT(Z$13:Z15),ROUND(SUMIFS(Z$13:Z15,$F$13:$F15,"Category",$E$13:$E15,$E37),0),""),"")</f>
        <v>1</v>
      </c>
      <c r="AA37" s="475" t="b">
        <f aca="false">+IFERROR(IF(COUNT(AA$13:AA15),ROUND(SUMIFS(AA$13:AA15,$F$13:$F15,"More than 1 percentage of shareholding",$E$13:$E15,$E37),0),""),"")&lt;=IFERROR(IF(COUNT(AA$13:AA15),ROUND(SUMIFS(AA$13:AA15,$F$13:$F15,"Category",$E$13:$E15,$E37),0),""),"")</f>
        <v>1</v>
      </c>
    </row>
    <row r="38" customFormat="false" ht="15" hidden="true" customHeight="false" outlineLevel="0" collapsed="false">
      <c r="E38" s="473" t="s">
        <v>583</v>
      </c>
      <c r="F38" s="0" t="str">
        <f aca="false">IF(COUNTIF(E$13:E23,E38)&gt;=1,COUNTIFS(E$13:E23,E38,F$13:F23,"Category"),"")</f>
        <v/>
      </c>
      <c r="I38" s="474" t="b">
        <f aca="false">+IFERROR(IF(COUNT(I$13:I15),ROUND(SUMIFS(I$13:I15,$F$13:$F15,"More than 1 percentage of shareholding",$E$13:$E15,$E38),0),""),"")&lt;=IFERROR(IF(COUNT(I$13:I15),ROUND(SUMIFS(I$13:I15,$F$13:$F15,"Category",$E$13:$E15,$E38),0),""),"")</f>
        <v>1</v>
      </c>
      <c r="J38" s="475" t="b">
        <f aca="false">+IFERROR(IF(COUNT(J$13:J15),ROUND(SUMIFS(J$13:J15,$F$13:$F15,"More than 1 percentage of shareholding",$E$13:$E15,$E38),0),""),"")&lt;=IFERROR(IF(COUNT(J$13:J15),ROUND(SUMIFS(J$13:J15,$F$13:$F15,"Category",$E$13:$E15,$E38),0),""),"")</f>
        <v>1</v>
      </c>
      <c r="K38" s="475" t="b">
        <f aca="false">+IFERROR(IF(COUNT(K$13:K15),ROUND(SUMIFS(K$13:K15,$F$13:$F15,"More than 1 percentage of shareholding",$E$13:$E15,$E38),0),""),"")&lt;=IFERROR(IF(COUNT(K$13:K15),ROUND(SUMIFS(K$13:K15,$F$13:$F15,"Category",$E$13:$E15,$E38),0),""),"")</f>
        <v>1</v>
      </c>
      <c r="L38" s="475" t="b">
        <f aca="false">+IFERROR(IF(COUNT(L$13:L15),ROUND(SUMIFS(L$13:L15,$F$13:$F15,"More than 1 percentage of shareholding",$E$13:$E15,$E38),0),""),"")&lt;=IFERROR(IF(COUNT(L$13:L15),ROUND(SUMIFS(L$13:L15,$F$13:$F15,"Category",$E$13:$E15,$E38),0),""),"")</f>
        <v>1</v>
      </c>
      <c r="M38" s="475" t="b">
        <f aca="false">+IFERROR(IF(COUNT(M$13:M15),ROUND(SUMIFS(M$13:M15,$F$13:$F15,"More than 1 percentage of shareholding",$E$13:$E15,$E38),0),""),"")&lt;=IFERROR(IF(COUNT(M$13:M15),ROUND(SUMIFS(M$13:M15,$F$13:$F15,"Category",$E$13:$E15,$E38),0),""),"")</f>
        <v>1</v>
      </c>
      <c r="N38" s="475" t="b">
        <f aca="false">+IFERROR(IF(COUNT(N$13:N15),ROUND(SUMIFS(N$13:N15,$F$13:$F15,"More than 1 percentage of shareholding",$E$13:$E15,$E38),0),""),"")&lt;=IFERROR(IF(COUNT(N$13:N15),ROUND(SUMIFS(N$13:N15,$F$13:$F15,"Category",$E$13:$E15,$E38),0),""),"")</f>
        <v>1</v>
      </c>
      <c r="O38" s="475" t="b">
        <f aca="false">+IFERROR(IF(COUNT(O$13:O15),ROUND(SUMIFS(O$13:O15,$F$13:$F15,"More than 1 percentage of shareholding",$E$13:$E15,$E38),0),""),"")&lt;=IFERROR(IF(COUNT(O$13:O15),ROUND(SUMIFS(O$13:O15,$F$13:$F15,"Category",$E$13:$E15,$E38),0),""),"")</f>
        <v>1</v>
      </c>
      <c r="P38" s="475" t="b">
        <f aca="false">+IFERROR(IF(COUNT(P$13:P15),ROUND(SUMIFS(P$13:P15,$F$13:$F15,"More than 1 percentage of shareholding",$E$13:$E15,$E38),0),""),"")&lt;=IFERROR(IF(COUNT(P$13:P15),ROUND(SUMIFS(P$13:P15,$F$13:$F15,"Category",$E$13:$E15,$E38),0),""),"")</f>
        <v>1</v>
      </c>
      <c r="Q38" s="475" t="b">
        <f aca="false">+IFERROR(IF(COUNT(Q$13:Q15),ROUND(SUMIFS(Q$13:Q15,$F$13:$F15,"More than 1 percentage of shareholding",$E$13:$E15,$E38),0),""),"")&lt;=IFERROR(IF(COUNT(Q$13:Q15),ROUND(SUMIFS(Q$13:Q15,$F$13:$F15,"Category",$E$13:$E15,$E38),0),""),"")</f>
        <v>1</v>
      </c>
      <c r="R38" s="475" t="b">
        <f aca="false">+IFERROR(IF(COUNT(R$13:R15),ROUND(SUMIFS(R$13:R15,$F$13:$F15,"More than 1 percentage of shareholding",$E$13:$E15,$E38),0),""),"")&lt;=IFERROR(IF(COUNT(R$13:R15),ROUND(SUMIFS(R$13:R15,$F$13:$F15,"Category",$E$13:$E15,$E38),0),""),"")</f>
        <v>1</v>
      </c>
      <c r="S38" s="475" t="b">
        <f aca="false">+IFERROR(IF(COUNT(S$13:S15),ROUND(SUMIFS(S$13:S15,$F$13:$F15,"More than 1 percentage of shareholding",$E$13:$E15,$E38),0),""),"")&lt;=IFERROR(IF(COUNT(S$13:S15),ROUND(SUMIFS(S$13:S15,$F$13:$F15,"Category",$E$13:$E15,$E38),0),""),"")</f>
        <v>1</v>
      </c>
      <c r="T38" s="475" t="b">
        <f aca="false">+IFERROR(IF(COUNT(T$13:T15),ROUND(SUMIFS(T$13:T15,$F$13:$F15,"More than 1 percentage of shareholding",$E$13:$E15,$E38),0),""),"")&lt;=IFERROR(IF(COUNT(T$13:T15),ROUND(SUMIFS(T$13:T15,$F$13:$F15,"Category",$E$13:$E15,$E38),0),""),"")</f>
        <v>1</v>
      </c>
      <c r="U38" s="475" t="b">
        <f aca="false">+IFERROR(IF(COUNT(U$13:U15),ROUND(SUMIFS(U$13:U15,$F$13:$F15,"More than 1 percentage of shareholding",$E$13:$E15,$E38),0),""),"")&lt;=IFERROR(IF(COUNT(U$13:U15),ROUND(SUMIFS(U$13:U15,$F$13:$F15,"Category",$E$13:$E15,$E38),0),""),"")</f>
        <v>1</v>
      </c>
      <c r="V38" s="475" t="b">
        <f aca="false">+IFERROR(IF(COUNT(V$13:V15),ROUND(SUMIFS(V$13:V15,$F$13:$F15,"More than 1 percentage of shareholding",$E$13:$E15,$E38),0),""),"")&lt;=IFERROR(IF(COUNT(V$13:V15),ROUND(SUMIFS(V$13:V15,$F$13:$F15,"Category",$E$13:$E15,$E38),0),""),"")</f>
        <v>1</v>
      </c>
      <c r="W38" s="475" t="b">
        <f aca="false">+IFERROR(IF(COUNT(W$13:W15),ROUND(SUMIFS(W$13:W15,$F$13:$F15,"More than 1 percentage of shareholding",$E$13:$E15,$E38),0),""),"")&lt;=IFERROR(IF(COUNT(W$13:W15),ROUND(SUMIFS(W$13:W15,$F$13:$F15,"Category",$E$13:$E15,$E38),0),""),"")</f>
        <v>1</v>
      </c>
      <c r="X38" s="475" t="b">
        <f aca="false">+IFERROR(IF(COUNT(X$13:X15),ROUND(SUMIFS(X$13:X15,$F$13:$F15,"More than 1 percentage of shareholding",$E$13:$E15,$E38),0),""),"")&lt;=IFERROR(IF(COUNT(X$13:X15),ROUND(SUMIFS(X$13:X15,$F$13:$F15,"Category",$E$13:$E15,$E38),0),""),"")</f>
        <v>1</v>
      </c>
      <c r="Y38" s="475" t="b">
        <f aca="false">+IFERROR(IF(COUNT(Y$13:Y15),ROUND(SUMIFS(Y$13:Y15,$F$13:$F15,"More than 1 percentage of shareholding",$E$13:$E15,$E38),0),""),"")&lt;=IFERROR(IF(COUNT(Y$13:Y15),ROUND(SUMIFS(Y$13:Y15,$F$13:$F15,"Category",$E$13:$E15,$E38),0),""),"")</f>
        <v>1</v>
      </c>
      <c r="Z38" s="475" t="b">
        <f aca="false">+IFERROR(IF(COUNT(Z$13:Z15),ROUND(SUMIFS(Z$13:Z15,$F$13:$F15,"More than 1 percentage of shareholding",$E$13:$E15,$E38),0),""),"")&lt;=IFERROR(IF(COUNT(Z$13:Z15),ROUND(SUMIFS(Z$13:Z15,$F$13:$F15,"Category",$E$13:$E15,$E38),0),""),"")</f>
        <v>1</v>
      </c>
      <c r="AA38" s="475" t="b">
        <f aca="false">+IFERROR(IF(COUNT(AA$13:AA15),ROUND(SUMIFS(AA$13:AA15,$F$13:$F15,"More than 1 percentage of shareholding",$E$13:$E15,$E38),0),""),"")&lt;=IFERROR(IF(COUNT(AA$13:AA15),ROUND(SUMIFS(AA$13:AA15,$F$13:$F15,"Category",$E$13:$E15,$E38),0),""),"")</f>
        <v>1</v>
      </c>
    </row>
    <row r="39" customFormat="false" ht="15" hidden="true" customHeight="false" outlineLevel="0" collapsed="false">
      <c r="E39" s="473" t="s">
        <v>561</v>
      </c>
      <c r="F39" s="0" t="str">
        <f aca="false">IF(COUNTIF(E$13:E24,E39)&gt;=1,COUNTIFS(E$13:E24,E39,F$13:F24,"Category"),"")</f>
        <v/>
      </c>
      <c r="I39" s="474" t="b">
        <f aca="false">+IFERROR(IF(COUNT(I$13:I15),ROUND(SUMIFS(I$13:I15,$F$13:$F15,"More than 1 percentage of shareholding",$E$13:$E15,$E39),0),""),"")&lt;=IFERROR(IF(COUNT(I$13:I15),ROUND(SUMIFS(I$13:I15,$F$13:$F15,"Category",$E$13:$E15,$E39),0),""),"")</f>
        <v>1</v>
      </c>
      <c r="J39" s="475" t="b">
        <f aca="false">+IFERROR(IF(COUNT(J$13:J15),ROUND(SUMIFS(J$13:J15,$F$13:$F15,"More than 1 percentage of shareholding",$E$13:$E15,$E39),0),""),"")&lt;=IFERROR(IF(COUNT(J$13:J15),ROUND(SUMIFS(J$13:J15,$F$13:$F15,"Category",$E$13:$E15,$E39),0),""),"")</f>
        <v>1</v>
      </c>
      <c r="K39" s="475" t="b">
        <f aca="false">+IFERROR(IF(COUNT(K$13:K15),ROUND(SUMIFS(K$13:K15,$F$13:$F15,"More than 1 percentage of shareholding",$E$13:$E15,$E39),0),""),"")&lt;=IFERROR(IF(COUNT(K$13:K15),ROUND(SUMIFS(K$13:K15,$F$13:$F15,"Category",$E$13:$E15,$E39),0),""),"")</f>
        <v>1</v>
      </c>
      <c r="L39" s="475" t="b">
        <f aca="false">+IFERROR(IF(COUNT(L$13:L15),ROUND(SUMIFS(L$13:L15,$F$13:$F15,"More than 1 percentage of shareholding",$E$13:$E15,$E39),0),""),"")&lt;=IFERROR(IF(COUNT(L$13:L15),ROUND(SUMIFS(L$13:L15,$F$13:$F15,"Category",$E$13:$E15,$E39),0),""),"")</f>
        <v>1</v>
      </c>
      <c r="M39" s="475" t="b">
        <f aca="false">+IFERROR(IF(COUNT(M$13:M15),ROUND(SUMIFS(M$13:M15,$F$13:$F15,"More than 1 percentage of shareholding",$E$13:$E15,$E39),0),""),"")&lt;=IFERROR(IF(COUNT(M$13:M15),ROUND(SUMIFS(M$13:M15,$F$13:$F15,"Category",$E$13:$E15,$E39),0),""),"")</f>
        <v>1</v>
      </c>
      <c r="N39" s="475" t="b">
        <f aca="false">+IFERROR(IF(COUNT(N$13:N15),ROUND(SUMIFS(N$13:N15,$F$13:$F15,"More than 1 percentage of shareholding",$E$13:$E15,$E39),0),""),"")&lt;=IFERROR(IF(COUNT(N$13:N15),ROUND(SUMIFS(N$13:N15,$F$13:$F15,"Category",$E$13:$E15,$E39),0),""),"")</f>
        <v>1</v>
      </c>
      <c r="O39" s="475" t="b">
        <f aca="false">+IFERROR(IF(COUNT(O$13:O15),ROUND(SUMIFS(O$13:O15,$F$13:$F15,"More than 1 percentage of shareholding",$E$13:$E15,$E39),0),""),"")&lt;=IFERROR(IF(COUNT(O$13:O15),ROUND(SUMIFS(O$13:O15,$F$13:$F15,"Category",$E$13:$E15,$E39),0),""),"")</f>
        <v>1</v>
      </c>
      <c r="P39" s="475" t="b">
        <f aca="false">+IFERROR(IF(COUNT(P$13:P15),ROUND(SUMIFS(P$13:P15,$F$13:$F15,"More than 1 percentage of shareholding",$E$13:$E15,$E39),0),""),"")&lt;=IFERROR(IF(COUNT(P$13:P15),ROUND(SUMIFS(P$13:P15,$F$13:$F15,"Category",$E$13:$E15,$E39),0),""),"")</f>
        <v>1</v>
      </c>
      <c r="Q39" s="475" t="b">
        <f aca="false">+IFERROR(IF(COUNT(Q$13:Q15),ROUND(SUMIFS(Q$13:Q15,$F$13:$F15,"More than 1 percentage of shareholding",$E$13:$E15,$E39),0),""),"")&lt;=IFERROR(IF(COUNT(Q$13:Q15),ROUND(SUMIFS(Q$13:Q15,$F$13:$F15,"Category",$E$13:$E15,$E39),0),""),"")</f>
        <v>1</v>
      </c>
      <c r="R39" s="475" t="b">
        <f aca="false">+IFERROR(IF(COUNT(R$13:R15),ROUND(SUMIFS(R$13:R15,$F$13:$F15,"More than 1 percentage of shareholding",$E$13:$E15,$E39),0),""),"")&lt;=IFERROR(IF(COUNT(R$13:R15),ROUND(SUMIFS(R$13:R15,$F$13:$F15,"Category",$E$13:$E15,$E39),0),""),"")</f>
        <v>1</v>
      </c>
      <c r="S39" s="475" t="b">
        <f aca="false">+IFERROR(IF(COUNT(S$13:S15),ROUND(SUMIFS(S$13:S15,$F$13:$F15,"More than 1 percentage of shareholding",$E$13:$E15,$E39),0),""),"")&lt;=IFERROR(IF(COUNT(S$13:S15),ROUND(SUMIFS(S$13:S15,$F$13:$F15,"Category",$E$13:$E15,$E39),0),""),"")</f>
        <v>1</v>
      </c>
      <c r="T39" s="475" t="b">
        <f aca="false">+IFERROR(IF(COUNT(T$13:T15),ROUND(SUMIFS(T$13:T15,$F$13:$F15,"More than 1 percentage of shareholding",$E$13:$E15,$E39),0),""),"")&lt;=IFERROR(IF(COUNT(T$13:T15),ROUND(SUMIFS(T$13:T15,$F$13:$F15,"Category",$E$13:$E15,$E39),0),""),"")</f>
        <v>1</v>
      </c>
      <c r="U39" s="475" t="b">
        <f aca="false">+IFERROR(IF(COUNT(U$13:U15),ROUND(SUMIFS(U$13:U15,$F$13:$F15,"More than 1 percentage of shareholding",$E$13:$E15,$E39),0),""),"")&lt;=IFERROR(IF(COUNT(U$13:U15),ROUND(SUMIFS(U$13:U15,$F$13:$F15,"Category",$E$13:$E15,$E39),0),""),"")</f>
        <v>1</v>
      </c>
      <c r="V39" s="475" t="b">
        <f aca="false">+IFERROR(IF(COUNT(V$13:V15),ROUND(SUMIFS(V$13:V15,$F$13:$F15,"More than 1 percentage of shareholding",$E$13:$E15,$E39),0),""),"")&lt;=IFERROR(IF(COUNT(V$13:V15),ROUND(SUMIFS(V$13:V15,$F$13:$F15,"Category",$E$13:$E15,$E39),0),""),"")</f>
        <v>1</v>
      </c>
      <c r="W39" s="475" t="b">
        <f aca="false">+IFERROR(IF(COUNT(W$13:W15),ROUND(SUMIFS(W$13:W15,$F$13:$F15,"More than 1 percentage of shareholding",$E$13:$E15,$E39),0),""),"")&lt;=IFERROR(IF(COUNT(W$13:W15),ROUND(SUMIFS(W$13:W15,$F$13:$F15,"Category",$E$13:$E15,$E39),0),""),"")</f>
        <v>1</v>
      </c>
      <c r="X39" s="475" t="b">
        <f aca="false">+IFERROR(IF(COUNT(X$13:X15),ROUND(SUMIFS(X$13:X15,$F$13:$F15,"More than 1 percentage of shareholding",$E$13:$E15,$E39),0),""),"")&lt;=IFERROR(IF(COUNT(X$13:X15),ROUND(SUMIFS(X$13:X15,$F$13:$F15,"Category",$E$13:$E15,$E39),0),""),"")</f>
        <v>1</v>
      </c>
      <c r="Y39" s="475" t="b">
        <f aca="false">+IFERROR(IF(COUNT(Y$13:Y15),ROUND(SUMIFS(Y$13:Y15,$F$13:$F15,"More than 1 percentage of shareholding",$E$13:$E15,$E39),0),""),"")&lt;=IFERROR(IF(COUNT(Y$13:Y15),ROUND(SUMIFS(Y$13:Y15,$F$13:$F15,"Category",$E$13:$E15,$E39),0),""),"")</f>
        <v>1</v>
      </c>
      <c r="Z39" s="475" t="b">
        <f aca="false">+IFERROR(IF(COUNT(Z$13:Z15),ROUND(SUMIFS(Z$13:Z15,$F$13:$F15,"More than 1 percentage of shareholding",$E$13:$E15,$E39),0),""),"")&lt;=IFERROR(IF(COUNT(Z$13:Z15),ROUND(SUMIFS(Z$13:Z15,$F$13:$F15,"Category",$E$13:$E15,$E39),0),""),"")</f>
        <v>1</v>
      </c>
      <c r="AA39" s="475" t="b">
        <f aca="false">+IFERROR(IF(COUNT(AA$13:AA15),ROUND(SUMIFS(AA$13:AA15,$F$13:$F15,"More than 1 percentage of shareholding",$E$13:$E15,$E39),0),""),"")&lt;=IFERROR(IF(COUNT(AA$13:AA15),ROUND(SUMIFS(AA$13:AA15,$F$13:$F15,"Category",$E$13:$E15,$E39),0),""),"")</f>
        <v>1</v>
      </c>
    </row>
    <row r="40" customFormat="false" ht="15" hidden="true" customHeight="false" outlineLevel="0" collapsed="false">
      <c r="E40" s="473" t="s">
        <v>555</v>
      </c>
      <c r="F40" s="0" t="str">
        <f aca="false">IF(COUNTIF(E$13:E25,E40)&gt;=1,COUNTIFS(E$13:E25,E40,F$13:F25,"Category"),"")</f>
        <v/>
      </c>
      <c r="I40" s="474" t="b">
        <f aca="false">+IFERROR(IF(COUNT(I$13:I15),ROUND(SUMIFS(I$13:I15,$F$13:$F15,"More than 1 percentage of shareholding",$E$13:$E15,$E40),0),""),"")&lt;=IFERROR(IF(COUNT(I$13:I15),ROUND(SUMIFS(I$13:I15,$F$13:$F15,"Category",$E$13:$E15,$E40),0),""),"")</f>
        <v>1</v>
      </c>
      <c r="J40" s="475" t="b">
        <f aca="false">+IFERROR(IF(COUNT(J$13:J15),ROUND(SUMIFS(J$13:J15,$F$13:$F15,"More than 1 percentage of shareholding",$E$13:$E15,$E40),0),""),"")&lt;=IFERROR(IF(COUNT(J$13:J15),ROUND(SUMIFS(J$13:J15,$F$13:$F15,"Category",$E$13:$E15,$E40),0),""),"")</f>
        <v>1</v>
      </c>
      <c r="K40" s="475" t="b">
        <f aca="false">+IFERROR(IF(COUNT(K$13:K15),ROUND(SUMIFS(K$13:K15,$F$13:$F15,"More than 1 percentage of shareholding",$E$13:$E15,$E40),0),""),"")&lt;=IFERROR(IF(COUNT(K$13:K15),ROUND(SUMIFS(K$13:K15,$F$13:$F15,"Category",$E$13:$E15,$E40),0),""),"")</f>
        <v>1</v>
      </c>
      <c r="L40" s="475" t="b">
        <f aca="false">+IFERROR(IF(COUNT(L$13:L15),ROUND(SUMIFS(L$13:L15,$F$13:$F15,"More than 1 percentage of shareholding",$E$13:$E15,$E40),0),""),"")&lt;=IFERROR(IF(COUNT(L$13:L15),ROUND(SUMIFS(L$13:L15,$F$13:$F15,"Category",$E$13:$E15,$E40),0),""),"")</f>
        <v>1</v>
      </c>
      <c r="M40" s="475" t="b">
        <f aca="false">+IFERROR(IF(COUNT(M$13:M15),ROUND(SUMIFS(M$13:M15,$F$13:$F15,"More than 1 percentage of shareholding",$E$13:$E15,$E40),0),""),"")&lt;=IFERROR(IF(COUNT(M$13:M15),ROUND(SUMIFS(M$13:M15,$F$13:$F15,"Category",$E$13:$E15,$E40),0),""),"")</f>
        <v>1</v>
      </c>
      <c r="N40" s="475" t="b">
        <f aca="false">+IFERROR(IF(COUNT(N$13:N15),ROUND(SUMIFS(N$13:N15,$F$13:$F15,"More than 1 percentage of shareholding",$E$13:$E15,$E40),0),""),"")&lt;=IFERROR(IF(COUNT(N$13:N15),ROUND(SUMIFS(N$13:N15,$F$13:$F15,"Category",$E$13:$E15,$E40),0),""),"")</f>
        <v>1</v>
      </c>
      <c r="O40" s="475" t="b">
        <f aca="false">+IFERROR(IF(COUNT(O$13:O15),ROUND(SUMIFS(O$13:O15,$F$13:$F15,"More than 1 percentage of shareholding",$E$13:$E15,$E40),0),""),"")&lt;=IFERROR(IF(COUNT(O$13:O15),ROUND(SUMIFS(O$13:O15,$F$13:$F15,"Category",$E$13:$E15,$E40),0),""),"")</f>
        <v>1</v>
      </c>
      <c r="P40" s="475" t="b">
        <f aca="false">+IFERROR(IF(COUNT(P$13:P15),ROUND(SUMIFS(P$13:P15,$F$13:$F15,"More than 1 percentage of shareholding",$E$13:$E15,$E40),0),""),"")&lt;=IFERROR(IF(COUNT(P$13:P15),ROUND(SUMIFS(P$13:P15,$F$13:$F15,"Category",$E$13:$E15,$E40),0),""),"")</f>
        <v>1</v>
      </c>
      <c r="Q40" s="475" t="b">
        <f aca="false">+IFERROR(IF(COUNT(Q$13:Q15),ROUND(SUMIFS(Q$13:Q15,$F$13:$F15,"More than 1 percentage of shareholding",$E$13:$E15,$E40),0),""),"")&lt;=IFERROR(IF(COUNT(Q$13:Q15),ROUND(SUMIFS(Q$13:Q15,$F$13:$F15,"Category",$E$13:$E15,$E40),0),""),"")</f>
        <v>1</v>
      </c>
      <c r="R40" s="475" t="b">
        <f aca="false">+IFERROR(IF(COUNT(R$13:R15),ROUND(SUMIFS(R$13:R15,$F$13:$F15,"More than 1 percentage of shareholding",$E$13:$E15,$E40),0),""),"")&lt;=IFERROR(IF(COUNT(R$13:R15),ROUND(SUMIFS(R$13:R15,$F$13:$F15,"Category",$E$13:$E15,$E40),0),""),"")</f>
        <v>1</v>
      </c>
      <c r="S40" s="475" t="b">
        <f aca="false">+IFERROR(IF(COUNT(S$13:S15),ROUND(SUMIFS(S$13:S15,$F$13:$F15,"More than 1 percentage of shareholding",$E$13:$E15,$E40),0),""),"")&lt;=IFERROR(IF(COUNT(S$13:S15),ROUND(SUMIFS(S$13:S15,$F$13:$F15,"Category",$E$13:$E15,$E40),0),""),"")</f>
        <v>1</v>
      </c>
      <c r="T40" s="475" t="b">
        <f aca="false">+IFERROR(IF(COUNT(T$13:T15),ROUND(SUMIFS(T$13:T15,$F$13:$F15,"More than 1 percentage of shareholding",$E$13:$E15,$E40),0),""),"")&lt;=IFERROR(IF(COUNT(T$13:T15),ROUND(SUMIFS(T$13:T15,$F$13:$F15,"Category",$E$13:$E15,$E40),0),""),"")</f>
        <v>1</v>
      </c>
      <c r="U40" s="475" t="b">
        <f aca="false">+IFERROR(IF(COUNT(U$13:U15),ROUND(SUMIFS(U$13:U15,$F$13:$F15,"More than 1 percentage of shareholding",$E$13:$E15,$E40),0),""),"")&lt;=IFERROR(IF(COUNT(U$13:U15),ROUND(SUMIFS(U$13:U15,$F$13:$F15,"Category",$E$13:$E15,$E40),0),""),"")</f>
        <v>1</v>
      </c>
      <c r="V40" s="475" t="b">
        <f aca="false">+IFERROR(IF(COUNT(V$13:V15),ROUND(SUMIFS(V$13:V15,$F$13:$F15,"More than 1 percentage of shareholding",$E$13:$E15,$E40),0),""),"")&lt;=IFERROR(IF(COUNT(V$13:V15),ROUND(SUMIFS(V$13:V15,$F$13:$F15,"Category",$E$13:$E15,$E40),0),""),"")</f>
        <v>1</v>
      </c>
      <c r="W40" s="475" t="b">
        <f aca="false">+IFERROR(IF(COUNT(W$13:W15),ROUND(SUMIFS(W$13:W15,$F$13:$F15,"More than 1 percentage of shareholding",$E$13:$E15,$E40),0),""),"")&lt;=IFERROR(IF(COUNT(W$13:W15),ROUND(SUMIFS(W$13:W15,$F$13:$F15,"Category",$E$13:$E15,$E40),0),""),"")</f>
        <v>1</v>
      </c>
      <c r="X40" s="475" t="b">
        <f aca="false">+IFERROR(IF(COUNT(X$13:X15),ROUND(SUMIFS(X$13:X15,$F$13:$F15,"More than 1 percentage of shareholding",$E$13:$E15,$E40),0),""),"")&lt;=IFERROR(IF(COUNT(X$13:X15),ROUND(SUMIFS(X$13:X15,$F$13:$F15,"Category",$E$13:$E15,$E40),0),""),"")</f>
        <v>1</v>
      </c>
      <c r="Y40" s="475" t="b">
        <f aca="false">+IFERROR(IF(COUNT(Y$13:Y15),ROUND(SUMIFS(Y$13:Y15,$F$13:$F15,"More than 1 percentage of shareholding",$E$13:$E15,$E40),0),""),"")&lt;=IFERROR(IF(COUNT(Y$13:Y15),ROUND(SUMIFS(Y$13:Y15,$F$13:$F15,"Category",$E$13:$E15,$E40),0),""),"")</f>
        <v>1</v>
      </c>
      <c r="Z40" s="475" t="b">
        <f aca="false">+IFERROR(IF(COUNT(Z$13:Z15),ROUND(SUMIFS(Z$13:Z15,$F$13:$F15,"More than 1 percentage of shareholding",$E$13:$E15,$E40),0),""),"")&lt;=IFERROR(IF(COUNT(Z$13:Z15),ROUND(SUMIFS(Z$13:Z15,$F$13:$F15,"Category",$E$13:$E15,$E40),0),""),"")</f>
        <v>1</v>
      </c>
      <c r="AA40" s="475" t="b">
        <f aca="false">+IFERROR(IF(COUNT(AA$13:AA15),ROUND(SUMIFS(AA$13:AA15,$F$13:$F15,"More than 1 percentage of shareholding",$E$13:$E15,$E40),0),""),"")&lt;=IFERROR(IF(COUNT(AA$13:AA15),ROUND(SUMIFS(AA$13:AA15,$F$13:$F15,"Category",$E$13:$E15,$E40),0),""),"")</f>
        <v>1</v>
      </c>
    </row>
    <row r="41" customFormat="false" ht="15" hidden="true" customHeight="false" outlineLevel="0" collapsed="false">
      <c r="E41" s="473" t="s">
        <v>584</v>
      </c>
      <c r="F41" s="0" t="str">
        <f aca="false">IF(COUNTIF(E$13:E26,E41)&gt;=1,COUNTIFS(E$13:E26,E41,F$13:F26,"Category"),"")</f>
        <v/>
      </c>
      <c r="I41" s="474" t="b">
        <f aca="false">+IFERROR(IF(COUNT(I$13:I15),ROUND(SUMIFS(I$13:I15,$F$13:$F15,"More than 1 percentage of shareholding",$E$13:$E15,$E41),0),""),"")&lt;=IFERROR(IF(COUNT(I$13:I15),ROUND(SUMIFS(I$13:I15,$F$13:$F15,"Category",$E$13:$E15,$E41),0),""),"")</f>
        <v>1</v>
      </c>
      <c r="J41" s="475" t="b">
        <f aca="false">+IFERROR(IF(COUNT(J$13:J15),ROUND(SUMIFS(J$13:J15,$F$13:$F15,"More than 1 percentage of shareholding",$E$13:$E15,$E41),0),""),"")&lt;=IFERROR(IF(COUNT(J$13:J15),ROUND(SUMIFS(J$13:J15,$F$13:$F15,"Category",$E$13:$E15,$E41),0),""),"")</f>
        <v>1</v>
      </c>
      <c r="K41" s="475" t="b">
        <f aca="false">+IFERROR(IF(COUNT(K$13:K15),ROUND(SUMIFS(K$13:K15,$F$13:$F15,"More than 1 percentage of shareholding",$E$13:$E15,$E41),0),""),"")&lt;=IFERROR(IF(COUNT(K$13:K15),ROUND(SUMIFS(K$13:K15,$F$13:$F15,"Category",$E$13:$E15,$E41),0),""),"")</f>
        <v>1</v>
      </c>
      <c r="L41" s="475" t="b">
        <f aca="false">+IFERROR(IF(COUNT(L$13:L15),ROUND(SUMIFS(L$13:L15,$F$13:$F15,"More than 1 percentage of shareholding",$E$13:$E15,$E41),0),""),"")&lt;=IFERROR(IF(COUNT(L$13:L15),ROUND(SUMIFS(L$13:L15,$F$13:$F15,"Category",$E$13:$E15,$E41),0),""),"")</f>
        <v>1</v>
      </c>
      <c r="M41" s="475" t="b">
        <f aca="false">+IFERROR(IF(COUNT(M$13:M15),ROUND(SUMIFS(M$13:M15,$F$13:$F15,"More than 1 percentage of shareholding",$E$13:$E15,$E41),0),""),"")&lt;=IFERROR(IF(COUNT(M$13:M15),ROUND(SUMIFS(M$13:M15,$F$13:$F15,"Category",$E$13:$E15,$E41),0),""),"")</f>
        <v>1</v>
      </c>
      <c r="N41" s="475" t="b">
        <f aca="false">+IFERROR(IF(COUNT(N$13:N15),ROUND(SUMIFS(N$13:N15,$F$13:$F15,"More than 1 percentage of shareholding",$E$13:$E15,$E41),0),""),"")&lt;=IFERROR(IF(COUNT(N$13:N15),ROUND(SUMIFS(N$13:N15,$F$13:$F15,"Category",$E$13:$E15,$E41),0),""),"")</f>
        <v>1</v>
      </c>
      <c r="O41" s="475" t="b">
        <f aca="false">+IFERROR(IF(COUNT(O$13:O15),ROUND(SUMIFS(O$13:O15,$F$13:$F15,"More than 1 percentage of shareholding",$E$13:$E15,$E41),0),""),"")&lt;=IFERROR(IF(COUNT(O$13:O15),ROUND(SUMIFS(O$13:O15,$F$13:$F15,"Category",$E$13:$E15,$E41),0),""),"")</f>
        <v>1</v>
      </c>
      <c r="P41" s="475" t="b">
        <f aca="false">+IFERROR(IF(COUNT(P$13:P15),ROUND(SUMIFS(P$13:P15,$F$13:$F15,"More than 1 percentage of shareholding",$E$13:$E15,$E41),0),""),"")&lt;=IFERROR(IF(COUNT(P$13:P15),ROUND(SUMIFS(P$13:P15,$F$13:$F15,"Category",$E$13:$E15,$E41),0),""),"")</f>
        <v>1</v>
      </c>
      <c r="Q41" s="475" t="b">
        <f aca="false">+IFERROR(IF(COUNT(Q$13:Q15),ROUND(SUMIFS(Q$13:Q15,$F$13:$F15,"More than 1 percentage of shareholding",$E$13:$E15,$E41),0),""),"")&lt;=IFERROR(IF(COUNT(Q$13:Q15),ROUND(SUMIFS(Q$13:Q15,$F$13:$F15,"Category",$E$13:$E15,$E41),0),""),"")</f>
        <v>1</v>
      </c>
      <c r="R41" s="475" t="b">
        <f aca="false">+IFERROR(IF(COUNT(R$13:R15),ROUND(SUMIFS(R$13:R15,$F$13:$F15,"More than 1 percentage of shareholding",$E$13:$E15,$E41),0),""),"")&lt;=IFERROR(IF(COUNT(R$13:R15),ROUND(SUMIFS(R$13:R15,$F$13:$F15,"Category",$E$13:$E15,$E41),0),""),"")</f>
        <v>1</v>
      </c>
      <c r="S41" s="475" t="b">
        <f aca="false">+IFERROR(IF(COUNT(S$13:S15),ROUND(SUMIFS(S$13:S15,$F$13:$F15,"More than 1 percentage of shareholding",$E$13:$E15,$E41),0),""),"")&lt;=IFERROR(IF(COUNT(S$13:S15),ROUND(SUMIFS(S$13:S15,$F$13:$F15,"Category",$E$13:$E15,$E41),0),""),"")</f>
        <v>1</v>
      </c>
      <c r="T41" s="475" t="b">
        <f aca="false">+IFERROR(IF(COUNT(T$13:T15),ROUND(SUMIFS(T$13:T15,$F$13:$F15,"More than 1 percentage of shareholding",$E$13:$E15,$E41),0),""),"")&lt;=IFERROR(IF(COUNT(T$13:T15),ROUND(SUMIFS(T$13:T15,$F$13:$F15,"Category",$E$13:$E15,$E41),0),""),"")</f>
        <v>1</v>
      </c>
      <c r="U41" s="475" t="b">
        <f aca="false">+IFERROR(IF(COUNT(U$13:U15),ROUND(SUMIFS(U$13:U15,$F$13:$F15,"More than 1 percentage of shareholding",$E$13:$E15,$E41),0),""),"")&lt;=IFERROR(IF(COUNT(U$13:U15),ROUND(SUMIFS(U$13:U15,$F$13:$F15,"Category",$E$13:$E15,$E41),0),""),"")</f>
        <v>1</v>
      </c>
      <c r="V41" s="475" t="b">
        <f aca="false">+IFERROR(IF(COUNT(V$13:V15),ROUND(SUMIFS(V$13:V15,$F$13:$F15,"More than 1 percentage of shareholding",$E$13:$E15,$E41),0),""),"")&lt;=IFERROR(IF(COUNT(V$13:V15),ROUND(SUMIFS(V$13:V15,$F$13:$F15,"Category",$E$13:$E15,$E41),0),""),"")</f>
        <v>1</v>
      </c>
      <c r="W41" s="475" t="b">
        <f aca="false">+IFERROR(IF(COUNT(W$13:W15),ROUND(SUMIFS(W$13:W15,$F$13:$F15,"More than 1 percentage of shareholding",$E$13:$E15,$E41),0),""),"")&lt;=IFERROR(IF(COUNT(W$13:W15),ROUND(SUMIFS(W$13:W15,$F$13:$F15,"Category",$E$13:$E15,$E41),0),""),"")</f>
        <v>1</v>
      </c>
      <c r="X41" s="475" t="b">
        <f aca="false">+IFERROR(IF(COUNT(X$13:X15),ROUND(SUMIFS(X$13:X15,$F$13:$F15,"More than 1 percentage of shareholding",$E$13:$E15,$E41),0),""),"")&lt;=IFERROR(IF(COUNT(X$13:X15),ROUND(SUMIFS(X$13:X15,$F$13:$F15,"Category",$E$13:$E15,$E41),0),""),"")</f>
        <v>1</v>
      </c>
      <c r="Y41" s="475" t="b">
        <f aca="false">+IFERROR(IF(COUNT(Y$13:Y15),ROUND(SUMIFS(Y$13:Y15,$F$13:$F15,"More than 1 percentage of shareholding",$E$13:$E15,$E41),0),""),"")&lt;=IFERROR(IF(COUNT(Y$13:Y15),ROUND(SUMIFS(Y$13:Y15,$F$13:$F15,"Category",$E$13:$E15,$E41),0),""),"")</f>
        <v>1</v>
      </c>
      <c r="Z41" s="475" t="b">
        <f aca="false">+IFERROR(IF(COUNT(Z$13:Z15),ROUND(SUMIFS(Z$13:Z15,$F$13:$F15,"More than 1 percentage of shareholding",$E$13:$E15,$E41),0),""),"")&lt;=IFERROR(IF(COUNT(Z$13:Z15),ROUND(SUMIFS(Z$13:Z15,$F$13:$F15,"Category",$E$13:$E15,$E41),0),""),"")</f>
        <v>1</v>
      </c>
      <c r="AA41" s="475" t="b">
        <f aca="false">+IFERROR(IF(COUNT(AA$13:AA15),ROUND(SUMIFS(AA$13:AA15,$F$13:$F15,"More than 1 percentage of shareholding",$E$13:$E15,$E41),0),""),"")&lt;=IFERROR(IF(COUNT(AA$13:AA15),ROUND(SUMIFS(AA$13:AA15,$F$13:$F15,"Category",$E$13:$E15,$E41),0),""),"")</f>
        <v>1</v>
      </c>
    </row>
    <row r="42" customFormat="false" ht="15" hidden="true" customHeight="false" outlineLevel="0" collapsed="false">
      <c r="E42" s="473" t="s">
        <v>585</v>
      </c>
      <c r="F42" s="0" t="str">
        <f aca="false">IF(COUNTIF(E$13:E27,E42)&gt;=1,COUNTIFS(E$13:E27,E42,F$13:F27,"Category"),"")</f>
        <v/>
      </c>
      <c r="I42" s="474" t="b">
        <f aca="false">+IFERROR(IF(COUNT(I$13:I15),ROUND(SUMIFS(I$13:I15,$F$13:$F15,"More than 1 percentage of shareholding",$E$13:$E15,$E42),0),""),"")&lt;=IFERROR(IF(COUNT(I$13:I15),ROUND(SUMIFS(I$13:I15,$F$13:$F15,"Category",$E$13:$E15,$E42),0),""),"")</f>
        <v>1</v>
      </c>
      <c r="J42" s="475" t="b">
        <f aca="false">+IFERROR(IF(COUNT(J$13:J15),ROUND(SUMIFS(J$13:J15,$F$13:$F15,"More than 1 percentage of shareholding",$E$13:$E15,$E42),0),""),"")&lt;=IFERROR(IF(COUNT(J$13:J15),ROUND(SUMIFS(J$13:J15,$F$13:$F15,"Category",$E$13:$E15,$E42),0),""),"")</f>
        <v>1</v>
      </c>
      <c r="K42" s="475" t="b">
        <f aca="false">+IFERROR(IF(COUNT(K$13:K15),ROUND(SUMIFS(K$13:K15,$F$13:$F15,"More than 1 percentage of shareholding",$E$13:$E15,$E42),0),""),"")&lt;=IFERROR(IF(COUNT(K$13:K15),ROUND(SUMIFS(K$13:K15,$F$13:$F15,"Category",$E$13:$E15,$E42),0),""),"")</f>
        <v>1</v>
      </c>
      <c r="L42" s="475" t="b">
        <f aca="false">+IFERROR(IF(COUNT(L$13:L15),ROUND(SUMIFS(L$13:L15,$F$13:$F15,"More than 1 percentage of shareholding",$E$13:$E15,$E42),0),""),"")&lt;=IFERROR(IF(COUNT(L$13:L15),ROUND(SUMIFS(L$13:L15,$F$13:$F15,"Category",$E$13:$E15,$E42),0),""),"")</f>
        <v>1</v>
      </c>
      <c r="M42" s="475" t="b">
        <f aca="false">+IFERROR(IF(COUNT(M$13:M15),ROUND(SUMIFS(M$13:M15,$F$13:$F15,"More than 1 percentage of shareholding",$E$13:$E15,$E42),0),""),"")&lt;=IFERROR(IF(COUNT(M$13:M15),ROUND(SUMIFS(M$13:M15,$F$13:$F15,"Category",$E$13:$E15,$E42),0),""),"")</f>
        <v>1</v>
      </c>
      <c r="N42" s="475" t="b">
        <f aca="false">+IFERROR(IF(COUNT(N$13:N15),ROUND(SUMIFS(N$13:N15,$F$13:$F15,"More than 1 percentage of shareholding",$E$13:$E15,$E42),0),""),"")&lt;=IFERROR(IF(COUNT(N$13:N15),ROUND(SUMIFS(N$13:N15,$F$13:$F15,"Category",$E$13:$E15,$E42),0),""),"")</f>
        <v>1</v>
      </c>
      <c r="O42" s="475" t="b">
        <f aca="false">+IFERROR(IF(COUNT(O$13:O15),ROUND(SUMIFS(O$13:O15,$F$13:$F15,"More than 1 percentage of shareholding",$E$13:$E15,$E42),0),""),"")&lt;=IFERROR(IF(COUNT(O$13:O15),ROUND(SUMIFS(O$13:O15,$F$13:$F15,"Category",$E$13:$E15,$E42),0),""),"")</f>
        <v>1</v>
      </c>
      <c r="P42" s="475" t="b">
        <f aca="false">+IFERROR(IF(COUNT(P$13:P15),ROUND(SUMIFS(P$13:P15,$F$13:$F15,"More than 1 percentage of shareholding",$E$13:$E15,$E42),0),""),"")&lt;=IFERROR(IF(COUNT(P$13:P15),ROUND(SUMIFS(P$13:P15,$F$13:$F15,"Category",$E$13:$E15,$E42),0),""),"")</f>
        <v>1</v>
      </c>
      <c r="Q42" s="475" t="b">
        <f aca="false">+IFERROR(IF(COUNT(Q$13:Q15),ROUND(SUMIFS(Q$13:Q15,$F$13:$F15,"More than 1 percentage of shareholding",$E$13:$E15,$E42),0),""),"")&lt;=IFERROR(IF(COUNT(Q$13:Q15),ROUND(SUMIFS(Q$13:Q15,$F$13:$F15,"Category",$E$13:$E15,$E42),0),""),"")</f>
        <v>1</v>
      </c>
      <c r="R42" s="475" t="b">
        <f aca="false">+IFERROR(IF(COUNT(R$13:R15),ROUND(SUMIFS(R$13:R15,$F$13:$F15,"More than 1 percentage of shareholding",$E$13:$E15,$E42),0),""),"")&lt;=IFERROR(IF(COUNT(R$13:R15),ROUND(SUMIFS(R$13:R15,$F$13:$F15,"Category",$E$13:$E15,$E42),0),""),"")</f>
        <v>1</v>
      </c>
      <c r="S42" s="475" t="b">
        <f aca="false">+IFERROR(IF(COUNT(S$13:S15),ROUND(SUMIFS(S$13:S15,$F$13:$F15,"More than 1 percentage of shareholding",$E$13:$E15,$E42),0),""),"")&lt;=IFERROR(IF(COUNT(S$13:S15),ROUND(SUMIFS(S$13:S15,$F$13:$F15,"Category",$E$13:$E15,$E42),0),""),"")</f>
        <v>1</v>
      </c>
      <c r="T42" s="475" t="b">
        <f aca="false">+IFERROR(IF(COUNT(T$13:T15),ROUND(SUMIFS(T$13:T15,$F$13:$F15,"More than 1 percentage of shareholding",$E$13:$E15,$E42),0),""),"")&lt;=IFERROR(IF(COUNT(T$13:T15),ROUND(SUMIFS(T$13:T15,$F$13:$F15,"Category",$E$13:$E15,$E42),0),""),"")</f>
        <v>1</v>
      </c>
      <c r="U42" s="475" t="b">
        <f aca="false">+IFERROR(IF(COUNT(U$13:U15),ROUND(SUMIFS(U$13:U15,$F$13:$F15,"More than 1 percentage of shareholding",$E$13:$E15,$E42),0),""),"")&lt;=IFERROR(IF(COUNT(U$13:U15),ROUND(SUMIFS(U$13:U15,$F$13:$F15,"Category",$E$13:$E15,$E42),0),""),"")</f>
        <v>1</v>
      </c>
      <c r="V42" s="475" t="b">
        <f aca="false">+IFERROR(IF(COUNT(V$13:V15),ROUND(SUMIFS(V$13:V15,$F$13:$F15,"More than 1 percentage of shareholding",$E$13:$E15,$E42),0),""),"")&lt;=IFERROR(IF(COUNT(V$13:V15),ROUND(SUMIFS(V$13:V15,$F$13:$F15,"Category",$E$13:$E15,$E42),0),""),"")</f>
        <v>1</v>
      </c>
      <c r="W42" s="475" t="b">
        <f aca="false">+IFERROR(IF(COUNT(W$13:W15),ROUND(SUMIFS(W$13:W15,$F$13:$F15,"More than 1 percentage of shareholding",$E$13:$E15,$E42),0),""),"")&lt;=IFERROR(IF(COUNT(W$13:W15),ROUND(SUMIFS(W$13:W15,$F$13:$F15,"Category",$E$13:$E15,$E42),0),""),"")</f>
        <v>1</v>
      </c>
      <c r="X42" s="475" t="b">
        <f aca="false">+IFERROR(IF(COUNT(X$13:X15),ROUND(SUMIFS(X$13:X15,$F$13:$F15,"More than 1 percentage of shareholding",$E$13:$E15,$E42),0),""),"")&lt;=IFERROR(IF(COUNT(X$13:X15),ROUND(SUMIFS(X$13:X15,$F$13:$F15,"Category",$E$13:$E15,$E42),0),""),"")</f>
        <v>1</v>
      </c>
      <c r="Y42" s="475" t="b">
        <f aca="false">+IFERROR(IF(COUNT(Y$13:Y15),ROUND(SUMIFS(Y$13:Y15,$F$13:$F15,"More than 1 percentage of shareholding",$E$13:$E15,$E42),0),""),"")&lt;=IFERROR(IF(COUNT(Y$13:Y15),ROUND(SUMIFS(Y$13:Y15,$F$13:$F15,"Category",$E$13:$E15,$E42),0),""),"")</f>
        <v>1</v>
      </c>
      <c r="Z42" s="475" t="b">
        <f aca="false">+IFERROR(IF(COUNT(Z$13:Z15),ROUND(SUMIFS(Z$13:Z15,$F$13:$F15,"More than 1 percentage of shareholding",$E$13:$E15,$E42),0),""),"")&lt;=IFERROR(IF(COUNT(Z$13:Z15),ROUND(SUMIFS(Z$13:Z15,$F$13:$F15,"Category",$E$13:$E15,$E42),0),""),"")</f>
        <v>1</v>
      </c>
      <c r="AA42" s="475" t="b">
        <f aca="false">+IFERROR(IF(COUNT(AA$13:AA15),ROUND(SUMIFS(AA$13:AA15,$F$13:$F15,"More than 1 percentage of shareholding",$E$13:$E15,$E42),0),""),"")&lt;=IFERROR(IF(COUNT(AA$13:AA15),ROUND(SUMIFS(AA$13:AA15,$F$13:$F15,"Category",$E$13:$E15,$E42),0),""),"")</f>
        <v>1</v>
      </c>
    </row>
    <row r="43" customFormat="false" ht="15" hidden="true" customHeight="false" outlineLevel="0" collapsed="false">
      <c r="E43" s="473" t="s">
        <v>567</v>
      </c>
      <c r="F43" s="0" t="str">
        <f aca="false">IF(COUNTIF(E$13:E28,E43)&gt;=1,COUNTIFS(E$13:E28,E43,F$13:F28,"Category"),"")</f>
        <v/>
      </c>
      <c r="I43" s="474" t="b">
        <f aca="false">+IFERROR(IF(COUNT(I$13:I15),ROUND(SUMIFS(I$13:I15,$F$13:$F15,"More than 1 percentage of shareholding",$E$13:$E15,$E43),0),""),"")&lt;=IFERROR(IF(COUNT(I$13:I15),ROUND(SUMIFS(I$13:I15,$F$13:$F15,"Category",$E$13:$E15,$E43),0),""),"")</f>
        <v>1</v>
      </c>
      <c r="J43" s="475" t="b">
        <f aca="false">+IFERROR(IF(COUNT(J$13:J15),ROUND(SUMIFS(J$13:J15,$F$13:$F15,"More than 1 percentage of shareholding",$E$13:$E15,$E43),0),""),"")&lt;=IFERROR(IF(COUNT(J$13:J15),ROUND(SUMIFS(J$13:J15,$F$13:$F15,"Category",$E$13:$E15,$E43),0),""),"")</f>
        <v>1</v>
      </c>
      <c r="K43" s="475" t="b">
        <f aca="false">+IFERROR(IF(COUNT(K$13:K15),ROUND(SUMIFS(K$13:K15,$F$13:$F15,"More than 1 percentage of shareholding",$E$13:$E15,$E43),0),""),"")&lt;=IFERROR(IF(COUNT(K$13:K15),ROUND(SUMIFS(K$13:K15,$F$13:$F15,"Category",$E$13:$E15,$E43),0),""),"")</f>
        <v>1</v>
      </c>
      <c r="L43" s="475" t="b">
        <f aca="false">+IFERROR(IF(COUNT(L$13:L15),ROUND(SUMIFS(L$13:L15,$F$13:$F15,"More than 1 percentage of shareholding",$E$13:$E15,$E43),0),""),"")&lt;=IFERROR(IF(COUNT(L$13:L15),ROUND(SUMIFS(L$13:L15,$F$13:$F15,"Category",$E$13:$E15,$E43),0),""),"")</f>
        <v>1</v>
      </c>
      <c r="M43" s="475" t="b">
        <f aca="false">+IFERROR(IF(COUNT(M$13:M15),ROUND(SUMIFS(M$13:M15,$F$13:$F15,"More than 1 percentage of shareholding",$E$13:$E15,$E43),0),""),"")&lt;=IFERROR(IF(COUNT(M$13:M15),ROUND(SUMIFS(M$13:M15,$F$13:$F15,"Category",$E$13:$E15,$E43),0),""),"")</f>
        <v>1</v>
      </c>
      <c r="N43" s="475" t="b">
        <f aca="false">+IFERROR(IF(COUNT(N$13:N15),ROUND(SUMIFS(N$13:N15,$F$13:$F15,"More than 1 percentage of shareholding",$E$13:$E15,$E43),0),""),"")&lt;=IFERROR(IF(COUNT(N$13:N15),ROUND(SUMIFS(N$13:N15,$F$13:$F15,"Category",$E$13:$E15,$E43),0),""),"")</f>
        <v>1</v>
      </c>
      <c r="O43" s="475" t="b">
        <f aca="false">+IFERROR(IF(COUNT(O$13:O15),ROUND(SUMIFS(O$13:O15,$F$13:$F15,"More than 1 percentage of shareholding",$E$13:$E15,$E43),0),""),"")&lt;=IFERROR(IF(COUNT(O$13:O15),ROUND(SUMIFS(O$13:O15,$F$13:$F15,"Category",$E$13:$E15,$E43),0),""),"")</f>
        <v>1</v>
      </c>
      <c r="P43" s="475" t="b">
        <f aca="false">+IFERROR(IF(COUNT(P$13:P15),ROUND(SUMIFS(P$13:P15,$F$13:$F15,"More than 1 percentage of shareholding",$E$13:$E15,$E43),0),""),"")&lt;=IFERROR(IF(COUNT(P$13:P15),ROUND(SUMIFS(P$13:P15,$F$13:$F15,"Category",$E$13:$E15,$E43),0),""),"")</f>
        <v>1</v>
      </c>
      <c r="Q43" s="475" t="b">
        <f aca="false">+IFERROR(IF(COUNT(Q$13:Q15),ROUND(SUMIFS(Q$13:Q15,$F$13:$F15,"More than 1 percentage of shareholding",$E$13:$E15,$E43),0),""),"")&lt;=IFERROR(IF(COUNT(Q$13:Q15),ROUND(SUMIFS(Q$13:Q15,$F$13:$F15,"Category",$E$13:$E15,$E43),0),""),"")</f>
        <v>1</v>
      </c>
      <c r="R43" s="475" t="b">
        <f aca="false">+IFERROR(IF(COUNT(R$13:R15),ROUND(SUMIFS(R$13:R15,$F$13:$F15,"More than 1 percentage of shareholding",$E$13:$E15,$E43),0),""),"")&lt;=IFERROR(IF(COUNT(R$13:R15),ROUND(SUMIFS(R$13:R15,$F$13:$F15,"Category",$E$13:$E15,$E43),0),""),"")</f>
        <v>1</v>
      </c>
      <c r="S43" s="475" t="b">
        <f aca="false">+IFERROR(IF(COUNT(S$13:S15),ROUND(SUMIFS(S$13:S15,$F$13:$F15,"More than 1 percentage of shareholding",$E$13:$E15,$E43),0),""),"")&lt;=IFERROR(IF(COUNT(S$13:S15),ROUND(SUMIFS(S$13:S15,$F$13:$F15,"Category",$E$13:$E15,$E43),0),""),"")</f>
        <v>1</v>
      </c>
      <c r="T43" s="475" t="b">
        <f aca="false">+IFERROR(IF(COUNT(T$13:T15),ROUND(SUMIFS(T$13:T15,$F$13:$F15,"More than 1 percentage of shareholding",$E$13:$E15,$E43),0),""),"")&lt;=IFERROR(IF(COUNT(T$13:T15),ROUND(SUMIFS(T$13:T15,$F$13:$F15,"Category",$E$13:$E15,$E43),0),""),"")</f>
        <v>1</v>
      </c>
      <c r="U43" s="475" t="b">
        <f aca="false">+IFERROR(IF(COUNT(U$13:U15),ROUND(SUMIFS(U$13:U15,$F$13:$F15,"More than 1 percentage of shareholding",$E$13:$E15,$E43),0),""),"")&lt;=IFERROR(IF(COUNT(U$13:U15),ROUND(SUMIFS(U$13:U15,$F$13:$F15,"Category",$E$13:$E15,$E43),0),""),"")</f>
        <v>1</v>
      </c>
      <c r="V43" s="475" t="b">
        <f aca="false">+IFERROR(IF(COUNT(V$13:V15),ROUND(SUMIFS(V$13:V15,$F$13:$F15,"More than 1 percentage of shareholding",$E$13:$E15,$E43),0),""),"")&lt;=IFERROR(IF(COUNT(V$13:V15),ROUND(SUMIFS(V$13:V15,$F$13:$F15,"Category",$E$13:$E15,$E43),0),""),"")</f>
        <v>1</v>
      </c>
      <c r="W43" s="475" t="b">
        <f aca="false">+IFERROR(IF(COUNT(W$13:W15),ROUND(SUMIFS(W$13:W15,$F$13:$F15,"More than 1 percentage of shareholding",$E$13:$E15,$E43),0),""),"")&lt;=IFERROR(IF(COUNT(W$13:W15),ROUND(SUMIFS(W$13:W15,$F$13:$F15,"Category",$E$13:$E15,$E43),0),""),"")</f>
        <v>1</v>
      </c>
      <c r="X43" s="475" t="b">
        <f aca="false">+IFERROR(IF(COUNT(X$13:X15),ROUND(SUMIFS(X$13:X15,$F$13:$F15,"More than 1 percentage of shareholding",$E$13:$E15,$E43),0),""),"")&lt;=IFERROR(IF(COUNT(X$13:X15),ROUND(SUMIFS(X$13:X15,$F$13:$F15,"Category",$E$13:$E15,$E43),0),""),"")</f>
        <v>1</v>
      </c>
      <c r="Y43" s="475" t="b">
        <f aca="false">+IFERROR(IF(COUNT(Y$13:Y15),ROUND(SUMIFS(Y$13:Y15,$F$13:$F15,"More than 1 percentage of shareholding",$E$13:$E15,$E43),0),""),"")&lt;=IFERROR(IF(COUNT(Y$13:Y15),ROUND(SUMIFS(Y$13:Y15,$F$13:$F15,"Category",$E$13:$E15,$E43),0),""),"")</f>
        <v>1</v>
      </c>
      <c r="Z43" s="475" t="b">
        <f aca="false">+IFERROR(IF(COUNT(Z$13:Z15),ROUND(SUMIFS(Z$13:Z15,$F$13:$F15,"More than 1 percentage of shareholding",$E$13:$E15,$E43),0),""),"")&lt;=IFERROR(IF(COUNT(Z$13:Z15),ROUND(SUMIFS(Z$13:Z15,$F$13:$F15,"Category",$E$13:$E15,$E43),0),""),"")</f>
        <v>1</v>
      </c>
      <c r="AA43" s="475" t="b">
        <f aca="false">+IFERROR(IF(COUNT(AA$13:AA15),ROUND(SUMIFS(AA$13:AA15,$F$13:$F15,"More than 1 percentage of shareholding",$E$13:$E15,$E43),0),""),"")&lt;=IFERROR(IF(COUNT(AA$13:AA15),ROUND(SUMIFS(AA$13:AA15,$F$13:$F15,"Category",$E$13:$E15,$E43),0),""),"")</f>
        <v>1</v>
      </c>
    </row>
    <row r="44" customFormat="false" ht="15" hidden="true" customHeight="false" outlineLevel="0" collapsed="false">
      <c r="E44" s="473"/>
      <c r="I44" s="36"/>
    </row>
  </sheetData>
  <sheetProtection sheet="true" password="f884" objects="true" scenarios="true"/>
  <mergeCells count="25">
    <mergeCell ref="D9:D11"/>
    <mergeCell ref="E9:E11"/>
    <mergeCell ref="F9:F11"/>
    <mergeCell ref="G9:G11"/>
    <mergeCell ref="H9:H11"/>
    <mergeCell ref="I9:I11"/>
    <mergeCell ref="J9:J11"/>
    <mergeCell ref="K9:K11"/>
    <mergeCell ref="L9:L11"/>
    <mergeCell ref="M9:M11"/>
    <mergeCell ref="N9:N11"/>
    <mergeCell ref="O9:R9"/>
    <mergeCell ref="S9:S11"/>
    <mergeCell ref="T9:T11"/>
    <mergeCell ref="U9:U11"/>
    <mergeCell ref="V9:V11"/>
    <mergeCell ref="W9:W11"/>
    <mergeCell ref="X9:X11"/>
    <mergeCell ref="Y9:Z10"/>
    <mergeCell ref="AA9:AA11"/>
    <mergeCell ref="AB9:AB11"/>
    <mergeCell ref="AC9:AE9"/>
    <mergeCell ref="O10:Q10"/>
    <mergeCell ref="R10:R11"/>
    <mergeCell ref="AC10:AE10"/>
  </mergeCells>
  <dataValidations count="9">
    <dataValidation allowBlank="true" errorStyle="stop" operator="greaterThanOrEqual" showDropDown="false" showErrorMessage="true" showInputMessage="true" sqref="I13:L13 O13:P13 S13:U13" type="whole">
      <formula1>0</formula1>
      <formula2>0</formula2>
    </dataValidation>
    <dataValidation allowBlank="true" errorStyle="stop" operator="equal" prompt="[A-Z][A-Z][A-Z][A-Z][A-Z][0-9][0-9][0-9][0-9][A-Z]&#10;&#10;In absence of PAN write : ZZZZZ9999Z&#10;" showDropDown="false" showErrorMessage="true" showInputMessage="true" sqref="H13" type="textLength">
      <formula1>10</formula1>
      <formula2>0</formula2>
    </dataValidation>
    <dataValidation allowBlank="true" errorStyle="stop" operator="between" showDropDown="false" showErrorMessage="true" showInputMessage="true" sqref="F13" type="list">
      <formula1>$AX$9:$AX$10</formula1>
      <formula2>0</formula2>
    </dataValidation>
    <dataValidation allowBlank="true" errorStyle="stop" operator="between" showDropDown="false" showErrorMessage="true" showInputMessage="true" sqref="E13" type="list">
      <formula1>$AT$1:$BG$1</formula1>
      <formula2>0</formula2>
    </dataValidation>
    <dataValidation allowBlank="true" errorStyle="stop" operator="lessThanOrEqual" showDropDown="false" showErrorMessage="true" showInputMessage="true" sqref="AA13" type="whole">
      <formula1>M13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C13" type="whole">
      <formula1>M13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D13" type="whole">
      <formula1>M13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E13" type="whole">
      <formula1>M13</formula1>
      <formula2>0</formula2>
    </dataValidation>
    <dataValidation allowBlank="true" errorStyle="stop" operator="lessThanOrEqual" showDropDown="false" showErrorMessage="true" showInputMessage="true" sqref="Y13" type="whole">
      <formula1>M13</formula1>
      <formula2>0</formula2>
    </dataValidation>
  </dataValidations>
  <hyperlinks>
    <hyperlink ref="F16" location="'Shareholding Pattern'!F49" display="Click here to go back"/>
    <hyperlink ref="H16" location="'Shareholding Pattern'!F49"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BG45"/>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5" ySplit="5" topLeftCell="F12" activePane="bottomRight" state="frozen"/>
      <selection pane="topLeft" activeCell="A7" activeCellId="0" sqref="A7"/>
      <selection pane="topRight" activeCell="F7" activeCellId="0" sqref="F7"/>
      <selection pane="bottomLeft" activeCell="A12" activeCellId="0" sqref="A12"/>
      <selection pane="bottomRight" activeCell="G16" activeCellId="0" sqref="G16"/>
    </sheetView>
  </sheetViews>
  <sheetFormatPr defaultColWidth="5.1484375" defaultRowHeight="15" customHeight="true" zeroHeight="false" outlineLevelRow="0" outlineLevelCol="0"/>
  <cols>
    <col collapsed="false" customWidth="true" hidden="true" outlineLevel="0" max="2" min="1" style="0" width="2.29"/>
    <col collapsed="false" customWidth="true" hidden="false" outlineLevel="0" max="3" min="3" style="0" width="2.29"/>
    <col collapsed="false" customWidth="true" hidden="false" outlineLevel="0" max="4" min="4" style="0" width="8.71"/>
    <col collapsed="false" customWidth="true" hidden="false" outlineLevel="0" max="6" min="5" style="0" width="30.71"/>
    <col collapsed="false" customWidth="true" hidden="false" outlineLevel="0" max="7" min="7" style="0" width="35.71"/>
    <col collapsed="false" customWidth="true" hidden="false" outlineLevel="0" max="8" min="8" style="0" width="13.71"/>
    <col collapsed="false" customWidth="true" hidden="false" outlineLevel="0" max="10" min="9" style="0" width="20.71"/>
    <col collapsed="false" customWidth="true" hidden="true" outlineLevel="0" max="12" min="11" style="0" width="20.71"/>
    <col collapsed="false" customWidth="true" hidden="false" outlineLevel="0" max="15" min="13" style="0" width="20.71"/>
    <col collapsed="false" customWidth="true" hidden="true" outlineLevel="0" max="16" min="16" style="0" width="20.71"/>
    <col collapsed="false" customWidth="true" hidden="false" outlineLevel="0" max="18" min="17" style="0" width="20.71"/>
    <col collapsed="false" customWidth="true" hidden="true" outlineLevel="0" max="22" min="19" style="0" width="20.71"/>
    <col collapsed="false" customWidth="true" hidden="false" outlineLevel="0" max="23" min="23" style="0" width="20.71"/>
    <col collapsed="false" customWidth="true" hidden="false" outlineLevel="0" max="24" min="24" style="0" width="25.71"/>
    <col collapsed="false" customWidth="true" hidden="true" outlineLevel="0" max="26" min="25" style="0" width="20.71"/>
    <col collapsed="false" customWidth="true" hidden="false" outlineLevel="0" max="31" min="27" style="0" width="20.71"/>
    <col collapsed="false" customWidth="true" hidden="false" outlineLevel="0" max="32" min="32" style="0" width="0.86"/>
    <col collapsed="false" customWidth="true" hidden="true" outlineLevel="0" max="35" min="33" style="0" width="5.71"/>
    <col collapsed="false" customWidth="false" hidden="true" outlineLevel="0" max="16384" min="36" style="0" width="5.14"/>
  </cols>
  <sheetData>
    <row r="1" customFormat="false" ht="15" hidden="true" customHeight="false" outlineLevel="0" collapsed="false">
      <c r="I1" s="0" t="n">
        <v>0</v>
      </c>
      <c r="AT1" s="0" t="s">
        <v>873</v>
      </c>
      <c r="AU1" s="0" t="s">
        <v>874</v>
      </c>
      <c r="AV1" s="0" t="s">
        <v>875</v>
      </c>
      <c r="AW1" s="0" t="s">
        <v>876</v>
      </c>
      <c r="AX1" s="0" t="s">
        <v>877</v>
      </c>
      <c r="AY1" s="0" t="s">
        <v>452</v>
      </c>
      <c r="AZ1" s="0" t="s">
        <v>580</v>
      </c>
      <c r="BA1" s="0" t="s">
        <v>581</v>
      </c>
      <c r="BB1" s="0" t="s">
        <v>583</v>
      </c>
      <c r="BC1" s="0" t="s">
        <v>561</v>
      </c>
      <c r="BD1" s="0" t="s">
        <v>555</v>
      </c>
      <c r="BE1" s="0" t="s">
        <v>584</v>
      </c>
      <c r="BF1" s="0" t="s">
        <v>585</v>
      </c>
      <c r="BG1" s="0" t="s">
        <v>567</v>
      </c>
    </row>
    <row r="2" customFormat="false" ht="15" hidden="true" customHeight="true" outlineLevel="0" collapsed="false">
      <c r="E2" s="0" t="s">
        <v>787</v>
      </c>
      <c r="F2" s="0" t="s">
        <v>564</v>
      </c>
      <c r="G2" s="0" t="s">
        <v>490</v>
      </c>
      <c r="H2" s="0" t="s">
        <v>491</v>
      </c>
      <c r="I2" s="0" t="s">
        <v>136</v>
      </c>
      <c r="J2" s="0" t="s">
        <v>137</v>
      </c>
      <c r="K2" s="0" t="s">
        <v>138</v>
      </c>
      <c r="L2" s="0" t="s">
        <v>139</v>
      </c>
      <c r="M2" s="0" t="s">
        <v>140</v>
      </c>
      <c r="N2" s="0" t="s">
        <v>141</v>
      </c>
      <c r="O2" s="0" t="s">
        <v>142</v>
      </c>
      <c r="P2" s="0" t="s">
        <v>143</v>
      </c>
      <c r="Q2" s="0" t="s">
        <v>144</v>
      </c>
      <c r="R2" s="0" t="s">
        <v>145</v>
      </c>
      <c r="S2" s="0" t="s">
        <v>146</v>
      </c>
      <c r="T2" s="0" t="s">
        <v>210</v>
      </c>
      <c r="U2" s="0" t="s">
        <v>211</v>
      </c>
      <c r="V2" s="0" t="s">
        <v>149</v>
      </c>
      <c r="W2" s="0" t="s">
        <v>150</v>
      </c>
      <c r="X2" s="0" t="s">
        <v>151</v>
      </c>
      <c r="Y2" s="0" t="s">
        <v>152</v>
      </c>
      <c r="Z2" s="0" t="s">
        <v>153</v>
      </c>
      <c r="AA2" s="0" t="s">
        <v>162</v>
      </c>
      <c r="AB2" s="0" t="s">
        <v>492</v>
      </c>
      <c r="AC2" s="0" t="s">
        <v>163</v>
      </c>
      <c r="AD2" s="0" t="s">
        <v>164</v>
      </c>
      <c r="AE2" s="0" t="s">
        <v>165</v>
      </c>
    </row>
    <row r="3" customFormat="false" ht="15" hidden="true" customHeight="false" outlineLevel="0" collapsed="false">
      <c r="I3" s="0" t="str">
        <f aca="false">+IFERROR(IF(COUNT(I13:I15),ROUND(SUMIF($F$13:I15,"Category",I13:I15),0),""),"")</f>
        <v/>
      </c>
      <c r="J3" s="0" t="str">
        <f aca="false">+IFERROR(IF(COUNT(J13:J15),ROUND(SUMIF($F$13:J15,"Category",J13:J15),0),""),"")</f>
        <v/>
      </c>
      <c r="K3" s="0" t="str">
        <f aca="false">+IFERROR(IF(COUNT(K13:K15),ROUND(SUMIF($F$13:K15,"Category",K13:K15),0),""),"")</f>
        <v/>
      </c>
      <c r="L3" s="0" t="str">
        <f aca="false">+IFERROR(IF(COUNT(L13:L15),ROUND(SUMIF($F$13:L15,"Category",L13:L15),0),""),"")</f>
        <v/>
      </c>
      <c r="M3" s="0" t="str">
        <f aca="false">+IFERROR(IF(COUNT(M13:M15),ROUND(SUMIF($F$13:M15,"Category",M13:M15),0),""),"")</f>
        <v/>
      </c>
      <c r="N3" s="0" t="str">
        <f aca="false">+IFERROR(IF(COUNT(N13:N15),ROUND(SUMIF($F$13:N15,"Category",N13:N15),2),""),"")</f>
        <v/>
      </c>
      <c r="O3" s="0" t="str">
        <f aca="false">+IFERROR(IF(COUNT(O13:O15),ROUND(SUMIF($F$13:O15,"Category",O13:O15),2),""),"")</f>
        <v/>
      </c>
      <c r="P3" s="0" t="str">
        <f aca="false">+IFERROR(IF(COUNT(P13:P15),ROUND(SUMIF($F$13:P15,"Category",P13:P15),0),""),"")</f>
        <v/>
      </c>
      <c r="Q3" s="0" t="str">
        <f aca="false">+IFERROR(IF(COUNT(Q13:Q15),ROUND(SUMIF($F$13:Q15,"Category",Q13:Q15),0),""),"")</f>
        <v/>
      </c>
      <c r="R3" s="0" t="str">
        <f aca="false">+IFERROR(IF(COUNT(R13:R15),ROUND(SUMIF($F$13:R15,"Category",R13:R15),2),""),"")</f>
        <v/>
      </c>
      <c r="S3" s="0" t="str">
        <f aca="false">+IFERROR(IF(COUNT(S13:S15),ROUND(SUMIF($F$13:S15,"Category",S13:S15),0),""),"")</f>
        <v/>
      </c>
      <c r="T3" s="0" t="str">
        <f aca="false">+IFERROR(IF(COUNT(T13:T15),ROUND(SUMIF($F$13:T15,"Category",T13:T15),0),""),"")</f>
        <v/>
      </c>
      <c r="V3" s="0" t="str">
        <f aca="false">+IFERROR(IF(COUNT(V13:V15),ROUND(SUMIF($F$13:V15,"Category",V13:V15),0),""),"")</f>
        <v/>
      </c>
      <c r="X3" s="0" t="str">
        <f aca="false">+IFERROR(IF(COUNT(X13:X15),ROUND(SUMIF($F$13:X15,"Category",X13:X15),2),""),"")</f>
        <v/>
      </c>
      <c r="Y3" s="0" t="str">
        <f aca="false">+IFERROR(IF(COUNT(Y13:Y15),ROUND(SUMIF($F$13:Y15,"Category",Y13:Y15),0),""),"")</f>
        <v/>
      </c>
      <c r="Z3" s="0" t="str">
        <f aca="false">+IFERROR(IF(COUNT(Z13:Z15),ROUND(SUMIF($F$13:Z15,"Category",Z13:Z15),2),""),"")</f>
        <v/>
      </c>
      <c r="AA3" s="0" t="str">
        <f aca="false">+IFERROR(IF(COUNT(AA13:AA15),ROUND(SUMIF($F$13:AA15,"Category",AA13:AA15),0),""),"")</f>
        <v/>
      </c>
    </row>
    <row r="4" customFormat="false" ht="15" hidden="true" customHeight="false" outlineLevel="0" collapsed="false">
      <c r="AH4" s="0" t="s">
        <v>844</v>
      </c>
    </row>
    <row r="5" customFormat="false" ht="15" hidden="true" customHeight="false" outlineLevel="0" collapsed="false">
      <c r="AH5" s="0" t="s">
        <v>552</v>
      </c>
    </row>
    <row r="6" customFormat="false" ht="15" hidden="true" customHeight="false" outlineLevel="0" collapsed="false">
      <c r="AH6" s="0" t="s">
        <v>846</v>
      </c>
    </row>
    <row r="7" customFormat="false" ht="15" hidden="false" customHeight="false" outlineLevel="0" collapsed="false">
      <c r="AH7" s="0" t="s">
        <v>553</v>
      </c>
    </row>
    <row r="8" customFormat="false" ht="15" hidden="false" customHeight="false" outlineLevel="0" collapsed="false">
      <c r="AH8" s="0" t="s">
        <v>847</v>
      </c>
    </row>
    <row r="9" customFormat="false" ht="29.25" hidden="false" customHeight="true" outlineLevel="0" collapsed="false">
      <c r="D9" s="82" t="s">
        <v>85</v>
      </c>
      <c r="E9" s="82" t="s">
        <v>568</v>
      </c>
      <c r="F9" s="82" t="s">
        <v>878</v>
      </c>
      <c r="G9" s="82" t="s">
        <v>496</v>
      </c>
      <c r="H9" s="82" t="s">
        <v>497</v>
      </c>
      <c r="I9" s="82" t="s">
        <v>569</v>
      </c>
      <c r="J9" s="82" t="s">
        <v>171</v>
      </c>
      <c r="K9" s="82" t="s">
        <v>172</v>
      </c>
      <c r="L9" s="82" t="s">
        <v>173</v>
      </c>
      <c r="M9" s="82" t="s">
        <v>174</v>
      </c>
      <c r="N9" s="82" t="s">
        <v>175</v>
      </c>
      <c r="O9" s="82" t="s">
        <v>213</v>
      </c>
      <c r="P9" s="82"/>
      <c r="Q9" s="82"/>
      <c r="R9" s="82"/>
      <c r="S9" s="80" t="s">
        <v>177</v>
      </c>
      <c r="T9" s="80" t="s">
        <v>214</v>
      </c>
      <c r="U9" s="80" t="s">
        <v>215</v>
      </c>
      <c r="V9" s="80" t="s">
        <v>180</v>
      </c>
      <c r="W9" s="80" t="s">
        <v>181</v>
      </c>
      <c r="X9" s="83" t="s">
        <v>182</v>
      </c>
      <c r="Y9" s="82" t="s">
        <v>183</v>
      </c>
      <c r="Z9" s="82"/>
      <c r="AA9" s="82" t="s">
        <v>845</v>
      </c>
      <c r="AB9" s="82" t="s">
        <v>492</v>
      </c>
      <c r="AC9" s="128" t="s">
        <v>189</v>
      </c>
      <c r="AD9" s="128"/>
      <c r="AE9" s="128"/>
      <c r="AI9" s="0" t="s">
        <v>849</v>
      </c>
      <c r="AX9" s="0" t="s">
        <v>568</v>
      </c>
    </row>
    <row r="10" customFormat="false" ht="31.5" hidden="false" customHeight="true" outlineLevel="0" collapsed="false">
      <c r="D10" s="82"/>
      <c r="E10" s="82"/>
      <c r="F10" s="82"/>
      <c r="G10" s="82"/>
      <c r="H10" s="82"/>
      <c r="I10" s="82"/>
      <c r="J10" s="82"/>
      <c r="K10" s="82"/>
      <c r="L10" s="82"/>
      <c r="M10" s="82"/>
      <c r="N10" s="82"/>
      <c r="O10" s="82" t="s">
        <v>217</v>
      </c>
      <c r="P10" s="82"/>
      <c r="Q10" s="82"/>
      <c r="R10" s="82" t="s">
        <v>218</v>
      </c>
      <c r="S10" s="80"/>
      <c r="T10" s="80"/>
      <c r="U10" s="80"/>
      <c r="V10" s="80"/>
      <c r="W10" s="80"/>
      <c r="X10" s="83"/>
      <c r="Y10" s="82"/>
      <c r="Z10" s="82"/>
      <c r="AA10" s="82"/>
      <c r="AB10" s="82"/>
      <c r="AC10" s="81" t="s">
        <v>192</v>
      </c>
      <c r="AD10" s="81"/>
      <c r="AE10" s="81"/>
      <c r="AI10" s="0" t="s">
        <v>557</v>
      </c>
      <c r="AX10" s="0" t="s">
        <v>570</v>
      </c>
    </row>
    <row r="11" customFormat="false" ht="60" hidden="false" customHeight="true" outlineLevel="0" collapsed="false">
      <c r="D11" s="82"/>
      <c r="E11" s="82"/>
      <c r="F11" s="82"/>
      <c r="G11" s="82"/>
      <c r="H11" s="82"/>
      <c r="I11" s="82"/>
      <c r="J11" s="82"/>
      <c r="K11" s="82"/>
      <c r="L11" s="82"/>
      <c r="M11" s="82"/>
      <c r="N11" s="82"/>
      <c r="O11" s="82" t="s">
        <v>219</v>
      </c>
      <c r="P11" s="82" t="s">
        <v>194</v>
      </c>
      <c r="Q11" s="82" t="s">
        <v>195</v>
      </c>
      <c r="R11" s="82"/>
      <c r="S11" s="80"/>
      <c r="T11" s="80"/>
      <c r="U11" s="80"/>
      <c r="V11" s="80"/>
      <c r="W11" s="80"/>
      <c r="X11" s="83"/>
      <c r="Y11" s="82" t="s">
        <v>196</v>
      </c>
      <c r="Z11" s="82" t="s">
        <v>197</v>
      </c>
      <c r="AA11" s="82"/>
      <c r="AB11" s="82"/>
      <c r="AC11" s="83" t="s">
        <v>198</v>
      </c>
      <c r="AD11" s="83" t="s">
        <v>199</v>
      </c>
      <c r="AE11" s="83" t="s">
        <v>200</v>
      </c>
      <c r="AI11" s="0" t="s">
        <v>575</v>
      </c>
    </row>
    <row r="12" customFormat="false" ht="19.5" hidden="false" customHeight="true" outlineLevel="0" collapsed="false">
      <c r="D12" s="129" t="s">
        <v>880</v>
      </c>
      <c r="E12" s="422" t="s">
        <v>243</v>
      </c>
      <c r="F12" s="425"/>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361"/>
      <c r="AH12" s="0" t="s">
        <v>853</v>
      </c>
    </row>
    <row r="13" s="362" customFormat="true" ht="15" hidden="true" customHeight="false" outlineLevel="0" collapsed="false">
      <c r="D13" s="84"/>
      <c r="E13" s="363"/>
      <c r="F13" s="445"/>
      <c r="G13" s="445"/>
      <c r="H13" s="364"/>
      <c r="I13" s="365"/>
      <c r="J13" s="365"/>
      <c r="K13" s="366"/>
      <c r="L13" s="366"/>
      <c r="M13" s="421" t="str">
        <f aca="false">+IFERROR(IF(COUNT(J13:L13),ROUND(SUM(J13:L13),0),""),"")</f>
        <v/>
      </c>
      <c r="N13" s="387" t="str">
        <f aca="false">+IFERROR(IF(COUNT(M13),ROUND(M13/'Shareholding Pattern'!$L$78*100,2),""),"")</f>
        <v/>
      </c>
      <c r="O13" s="366" t="str">
        <f aca="false">IF(J13="","",J13)</f>
        <v/>
      </c>
      <c r="P13" s="369"/>
      <c r="Q13" s="343" t="str">
        <f aca="false">+IFERROR(IF(COUNT(O13:P13),ROUND(SUM(O13,P13),2),""),"")</f>
        <v/>
      </c>
      <c r="R13" s="387" t="str">
        <f aca="false">+IFERROR(IF(COUNT(Q13),ROUND(Q13/('Shareholding Pattern'!$P$79)*100,2),""),"")</f>
        <v/>
      </c>
      <c r="S13" s="366"/>
      <c r="T13" s="366"/>
      <c r="U13" s="366"/>
      <c r="V13" s="427" t="str">
        <f aca="false">+IFERROR(IF(COUNT(S13:U13),ROUND(SUM(S13:U13),0),""),"")</f>
        <v/>
      </c>
      <c r="W13" s="371" t="str">
        <f aca="false">+IFERROR(IF(COUNT(M13,V13),ROUND(SUM(M13,V13),0),""),"")</f>
        <v/>
      </c>
      <c r="X13" s="387" t="str">
        <f aca="false">+IFERROR(IF(COUNT(M13,V13),ROUND(SUM(V13,M13)/SUM('Shareholding Pattern'!$L$78,'Shareholding Pattern'!$U$78)*100,2),""),"")</f>
        <v/>
      </c>
      <c r="Y13" s="366"/>
      <c r="Z13" s="387" t="str">
        <f aca="false">+IFERROR(IF(COUNT(Y13),ROUND(SUM(Y13)/SUM(M13)*100,2),""),0)</f>
        <v/>
      </c>
      <c r="AA13" s="365"/>
      <c r="AB13" s="373"/>
      <c r="AC13" s="366"/>
      <c r="AD13" s="366"/>
      <c r="AE13" s="366"/>
      <c r="AF13" s="362" t="n">
        <f aca="false">IF(SUM(M13)&gt;0,1,0)</f>
        <v>0</v>
      </c>
      <c r="AG13" s="362" t="n">
        <f aca="false">IF(COUNT(M13:$M$14999)=0,"",SUM(AF1:AF65531))</f>
        <v>0</v>
      </c>
      <c r="AH13" s="362" t="s">
        <v>567</v>
      </c>
    </row>
    <row r="14" customFormat="false" ht="24.75" hidden="false" customHeight="true" outlineLevel="0" collapsed="false">
      <c r="D14" s="229"/>
      <c r="E14" s="375"/>
      <c r="F14" s="375"/>
      <c r="G14" s="375"/>
      <c r="H14" s="375"/>
      <c r="I14" s="375"/>
      <c r="J14" s="375"/>
      <c r="K14" s="375"/>
      <c r="L14" s="375"/>
      <c r="M14" s="375"/>
      <c r="N14" s="375"/>
      <c r="O14" s="375"/>
      <c r="P14" s="375"/>
      <c r="Q14" s="375"/>
      <c r="R14" s="375"/>
      <c r="S14" s="375"/>
      <c r="T14" s="375"/>
      <c r="U14" s="375"/>
      <c r="V14" s="375"/>
      <c r="W14" s="375"/>
      <c r="X14" s="375"/>
      <c r="Y14" s="375"/>
      <c r="AA14" s="375"/>
      <c r="AB14" s="375"/>
      <c r="AC14" s="375"/>
      <c r="AD14" s="375"/>
      <c r="AE14" s="376"/>
    </row>
    <row r="15" customFormat="false" ht="15" hidden="true" customHeight="false" outlineLevel="0" collapsed="false">
      <c r="D15" s="229"/>
      <c r="P15" s="36"/>
      <c r="Z15" s="375"/>
      <c r="AA15" s="375"/>
      <c r="AB15" s="375"/>
      <c r="AC15" s="375"/>
      <c r="AD15" s="375"/>
      <c r="AE15" s="376"/>
    </row>
    <row r="16" customFormat="false" ht="19.5" hidden="false" customHeight="true" outlineLevel="0" collapsed="false">
      <c r="D16" s="438"/>
      <c r="E16" s="440"/>
      <c r="F16" s="440"/>
      <c r="G16" s="441" t="s">
        <v>509</v>
      </c>
      <c r="H16" s="476" t="s">
        <v>195</v>
      </c>
      <c r="I16" s="190" t="str">
        <f aca="false">+IFERROR(IF(COUNT(I13:I15),ROUND(SUMIF($F$13:I15,"Category",I13:I15),0),""),"")</f>
        <v/>
      </c>
      <c r="J16" s="190" t="str">
        <f aca="false">+IFERROR(IF(COUNT(J13:J15),ROUND(SUMIF($F$13:J15,"Category",J13:J15),0),""),"")</f>
        <v/>
      </c>
      <c r="K16" s="190" t="str">
        <f aca="false">+IFERROR(IF(COUNT(K13:K15),ROUND(SUMIF($F$13:K15,"Category",K13:K15),0),""),"")</f>
        <v/>
      </c>
      <c r="L16" s="190" t="str">
        <f aca="false">+IFERROR(IF(COUNT(L13:L15),ROUND(SUMIF($F$13:L15,"Category",L13:L15),0),""),"")</f>
        <v/>
      </c>
      <c r="M16" s="190" t="str">
        <f aca="false">+IFERROR(IF(COUNT(M13:M15),ROUND(SUMIF($F$13:M15,"Category",M13:M15),0),""),"")</f>
        <v/>
      </c>
      <c r="N16" s="387" t="str">
        <f aca="false">+IFERROR(IF(COUNT(N13:N15),ROUND(SUMIF($F$13:N15,"Category",N13:N15),2),""),"")</f>
        <v/>
      </c>
      <c r="O16" s="86" t="str">
        <f aca="false">+IFERROR(IF(COUNT(O13:O15),ROUND(SUMIF($F$13:O15,"Category",O13:O15),0),""),"")</f>
        <v/>
      </c>
      <c r="P16" s="87" t="str">
        <f aca="false">+IFERROR(IF(COUNT(P13:P15),ROUND(SUMIF($F$13:P15,"Category",P13:P15),0),""),"")</f>
        <v/>
      </c>
      <c r="Q16" s="87" t="str">
        <f aca="false">+IFERROR(IF(COUNT(Q13:Q15),ROUND(SUMIF($F$13:Q15,"Category",Q13:Q15),0),""),"")</f>
        <v/>
      </c>
      <c r="R16" s="387" t="str">
        <f aca="false">+IFERROR(IF(COUNT(R13:R15),ROUND(SUMIF($F$13:R15,"Category",R13:R15),2),""),"")</f>
        <v/>
      </c>
      <c r="S16" s="190" t="str">
        <f aca="false">+IFERROR(IF(COUNT(S13:S15),ROUND(SUMIF($F$13:S15,"Category",S13:S15),0),""),"")</f>
        <v/>
      </c>
      <c r="T16" s="190" t="str">
        <f aca="false">+IFERROR(IF(COUNT(T13:T15),ROUND(SUMIF($F$13:T15,"Category",T13:T15),0),""),"")</f>
        <v/>
      </c>
      <c r="U16" s="190" t="str">
        <f aca="false">+IFERROR(IF(COUNT(U13:U15),ROUND(SUMIF($F$13:U15,"Category",U13:U15),0),""),"")</f>
        <v/>
      </c>
      <c r="V16" s="190" t="str">
        <f aca="false">+IFERROR(IF(COUNT(V13:V15),ROUND(SUMIF($F$13:V15,"Category",V13:V15),0),""),"")</f>
        <v/>
      </c>
      <c r="W16" s="190" t="str">
        <f aca="false">+IFERROR(IF(COUNT(W13:W15),ROUND(SUMIF($F$13:W15,"Category",W13:W15),0),""),"")</f>
        <v/>
      </c>
      <c r="X16" s="88" t="str">
        <f aca="false">+IFERROR(IF(COUNT(X13:X15),ROUND(SUMIF($F$13:X15,"Category",X13:X15),2),""),"")</f>
        <v/>
      </c>
      <c r="Y16" s="190" t="str">
        <f aca="false">+IFERROR(IF(COUNT(Y13:Y15),ROUND(SUMIF($F$13:Y15,"Category",Y13:Y15),0),""),"")</f>
        <v/>
      </c>
      <c r="Z16" s="387" t="str">
        <f aca="false">+IFERROR(IF(COUNT(Y16),ROUND(SUM(Y16)/SUM(M16)*100,2),""),0)</f>
        <v/>
      </c>
      <c r="AA16" s="190" t="str">
        <f aca="false">+IFERROR(IF(COUNT(AA13:AA15),ROUND(SUMIF($F$13:AA15,"Category",AA13:AA15),0),""),"")</f>
        <v/>
      </c>
      <c r="AB16" s="466"/>
      <c r="AC16" s="190" t="str">
        <f aca="false">+IFERROR(IF(COUNT(AC13:AC15),ROUND(SUMIF($F$13:AC15,"Category",AC13:AC15),0),""),"")</f>
        <v/>
      </c>
      <c r="AD16" s="190" t="str">
        <f aca="false">+IFERROR(IF(COUNT(AD13:AD15),ROUND(SUMIF($F$13:AD15,"Category",AD13:AD15),0),""),"")</f>
        <v/>
      </c>
      <c r="AE16" s="190" t="str">
        <f aca="false">+IFERROR(IF(COUNT(AE13:AE15),ROUND(SUMIF($F$13:AE15,"Category",AE13:AE15),0),""),"")</f>
        <v/>
      </c>
    </row>
    <row r="29" customFormat="false" ht="15" hidden="true" customHeight="false" outlineLevel="0" collapsed="false">
      <c r="E29" s="473"/>
    </row>
    <row r="30" customFormat="false" ht="15" hidden="true" customHeight="false" outlineLevel="0" collapsed="false">
      <c r="E30" s="473" t="s">
        <v>873</v>
      </c>
      <c r="F30" s="0" t="str">
        <f aca="false">IF(COUNTIF(E$13:E15,E30)&gt;=1,COUNTIFS(E$13:E15,E30,F$13:F15,"Category"),"")</f>
        <v/>
      </c>
      <c r="G30" s="36"/>
      <c r="I30" s="475" t="b">
        <f aca="false">+IFERROR(IF(COUNT(I$13:I15),ROUND(SUMIFS(I$13:I15,$F$13:$F15,"More than 1 percentage of shareholding",$E$13:$E15,$E30),0),""),"")&lt;=IFERROR(IF(COUNT(I$13:I15),ROUND(SUMIFS(I$13:I15,$F$13:$F15,"Category",$E$13:$E15,$E30),0),""),"")</f>
        <v>1</v>
      </c>
      <c r="J30" s="475" t="b">
        <f aca="false">+IFERROR(IF(COUNT(J$13:J15),ROUND(SUMIFS(J$13:J15,$F$13:$F15,"More than 1 percentage of shareholding",$E$13:$E15,$E30),0),""),"")&lt;=IFERROR(IF(COUNT(J$13:J15),ROUND(SUMIFS(J$13:J15,$F$13:$F15,"Category",$E$13:$E15,$E30),0),""),"")</f>
        <v>1</v>
      </c>
      <c r="K30" s="475" t="b">
        <f aca="false">+IFERROR(IF(COUNT(K$13:K15),ROUND(SUMIFS(K$13:K15,$F$13:$F15,"More than 1 percentage of shareholding",$E$13:$E15,$E30),0),""),"")&lt;=IFERROR(IF(COUNT(K$13:K15),ROUND(SUMIFS(K$13:K15,$F$13:$F15,"Category",$E$13:$E15,$E30),0),""),"")</f>
        <v>1</v>
      </c>
      <c r="L30" s="475" t="b">
        <f aca="false">+IFERROR(IF(COUNT(L$13:L15),ROUND(SUMIFS(L$13:L15,$F$13:$F15,"More than 1 percentage of shareholding",$E$13:$E15,$E30),0),""),"")&lt;=IFERROR(IF(COUNT(L$13:L15),ROUND(SUMIFS(L$13:L15,$F$13:$F15,"Category",$E$13:$E15,$E30),0),""),"")</f>
        <v>1</v>
      </c>
      <c r="M30" s="475" t="b">
        <f aca="false">+IFERROR(IF(COUNT(M$13:M15),ROUND(SUMIFS(M$13:M15,$F$13:$F15,"More than 1 percentage of shareholding",$E$13:$E15,$E30),0),""),"")&lt;=IFERROR(IF(COUNT(M$13:M15),ROUND(SUMIFS(M$13:M15,$F$13:$F15,"Category",$E$13:$E15,$E30),0),""),"")</f>
        <v>1</v>
      </c>
      <c r="N30" s="475" t="b">
        <f aca="false">+IFERROR(IF(COUNT(N$13:N15),ROUND(SUMIFS(N$13:N15,$F$13:$F15,"More than 1 percentage of shareholding",$E$13:$E15,$E30),0),""),"")&lt;=IFERROR(IF(COUNT(N$13:N15),ROUND(SUMIFS(N$13:N15,$F$13:$F15,"Category",$E$13:$E15,$E30),0),""),"")</f>
        <v>1</v>
      </c>
      <c r="O30" s="475" t="b">
        <f aca="false">+IFERROR(IF(COUNT(O$13:O15),ROUND(SUMIFS(O$13:O15,$F$13:$F15,"More than 1 percentage of shareholding",$E$13:$E15,$E30),0),""),"")&lt;=IFERROR(IF(COUNT(O$13:O15),ROUND(SUMIFS(O$13:O15,$F$13:$F15,"Category",$E$13:$E15,$E30),0),""),"")</f>
        <v>1</v>
      </c>
      <c r="P30" s="475" t="b">
        <f aca="false">+IFERROR(IF(COUNT(P$13:P15),ROUND(SUMIFS(P$13:P15,$F$13:$F15,"More than 1 percentage of shareholding",$E$13:$E15,$E30),0),""),"")&lt;=IFERROR(IF(COUNT(P$13:P15),ROUND(SUMIFS(P$13:P15,$F$13:$F15,"Category",$E$13:$E15,$E30),0),""),"")</f>
        <v>1</v>
      </c>
      <c r="Q30" s="475" t="b">
        <f aca="false">+IFERROR(IF(COUNT(Q$13:Q15),ROUND(SUMIFS(Q$13:Q15,$F$13:$F15,"More than 1 percentage of shareholding",$E$13:$E15,$E30),0),""),"")&lt;=IFERROR(IF(COUNT(Q$13:Q15),ROUND(SUMIFS(Q$13:Q15,$F$13:$F15,"Category",$E$13:$E15,$E30),0),""),"")</f>
        <v>1</v>
      </c>
      <c r="R30" s="475" t="b">
        <f aca="false">+IFERROR(IF(COUNT(R$13:R15),ROUND(SUMIFS(R$13:R15,$F$13:$F15,"More than 1 percentage of shareholding",$E$13:$E15,$E30),0),""),"")&lt;=IFERROR(IF(COUNT(R$13:R15),ROUND(SUMIFS(R$13:R15,$F$13:$F15,"Category",$E$13:$E15,$E30),0),""),"")</f>
        <v>1</v>
      </c>
      <c r="S30" s="475" t="b">
        <f aca="false">+IFERROR(IF(COUNT(S$13:S15),ROUND(SUMIFS(S$13:S15,$F$13:$F15,"More than 1 percentage of shareholding",$E$13:$E15,$E30),0),""),"")&lt;=IFERROR(IF(COUNT(S$13:S15),ROUND(SUMIFS(S$13:S15,$F$13:$F15,"Category",$E$13:$E15,$E30),0),""),"")</f>
        <v>1</v>
      </c>
      <c r="T30" s="475" t="b">
        <f aca="false">+IFERROR(IF(COUNT(T$13:T15),ROUND(SUMIFS(T$13:T15,$F$13:$F15,"More than 1 percentage of shareholding",$E$13:$E15,$E30),0),""),"")&lt;=IFERROR(IF(COUNT(T$13:T15),ROUND(SUMIFS(T$13:T15,$F$13:$F15,"Category",$E$13:$E15,$E30),0),""),"")</f>
        <v>1</v>
      </c>
      <c r="U30" s="475" t="b">
        <f aca="false">+IFERROR(IF(COUNT(U$13:U15),ROUND(SUMIFS(U$13:U15,$F$13:$F15,"More than 1 percentage of shareholding",$E$13:$E15,$E30),0),""),"")&lt;=IFERROR(IF(COUNT(U$13:U15),ROUND(SUMIFS(U$13:U15,$F$13:$F15,"Category",$E$13:$E15,$E30),0),""),"")</f>
        <v>1</v>
      </c>
      <c r="V30" s="475" t="b">
        <f aca="false">+IFERROR(IF(COUNT(V$13:V15),ROUND(SUMIFS(V$13:V15,$F$13:$F15,"More than 1 percentage of shareholding",$E$13:$E15,$E30),0),""),"")&lt;=IFERROR(IF(COUNT(V$13:V15),ROUND(SUMIFS(V$13:V15,$F$13:$F15,"Category",$E$13:$E15,$E30),0),""),"")</f>
        <v>1</v>
      </c>
      <c r="W30" s="475" t="b">
        <f aca="false">+IFERROR(IF(COUNT(W$13:W15),ROUND(SUMIFS(W$13:W15,$F$13:$F15,"More than 1 percentage of shareholding",$E$13:$E15,$E30),0),""),"")&lt;=IFERROR(IF(COUNT(W$13:W15),ROUND(SUMIFS(W$13:W15,$F$13:$F15,"Category",$E$13:$E15,$E30),0),""),"")</f>
        <v>1</v>
      </c>
      <c r="X30" s="475" t="b">
        <f aca="false">+IFERROR(IF(COUNT(X$13:X15),ROUND(SUMIFS(X$13:X15,$F$13:$F15,"More than 1 percentage of shareholding",$E$13:$E15,$E30),0),""),"")&lt;=IFERROR(IF(COUNT(X$13:X15),ROUND(SUMIFS(X$13:X15,$F$13:$F15,"Category",$E$13:$E15,$E30),0),""),"")</f>
        <v>1</v>
      </c>
      <c r="Y30" s="475" t="b">
        <f aca="false">+IFERROR(IF(COUNT(Y$13:Y15),ROUND(SUMIFS(Y$13:Y15,$F$13:$F15,"More than 1 percentage of shareholding",$E$13:$E15,$E30),0),""),"")&lt;=IFERROR(IF(COUNT(Y$13:Y15),ROUND(SUMIFS(Y$13:Y15,$F$13:$F15,"Category",$E$13:$E15,$E30),0),""),"")</f>
        <v>1</v>
      </c>
      <c r="Z30" s="475" t="b">
        <f aca="false">+IFERROR(IF(COUNT(Z$13:Z15),ROUND(SUMIFS(Z$13:Z15,$F$13:$F15,"More than 1 percentage of shareholding",$E$13:$E15,$E30),0),""),"")&lt;=IFERROR(IF(COUNT(Z$13:Z15),ROUND(SUMIFS(Z$13:Z15,$F$13:$F15,"Category",$E$13:$E15,$E30),0),""),"")</f>
        <v>1</v>
      </c>
      <c r="AA30" s="475" t="b">
        <f aca="false">+IFERROR(IF(COUNT(AA$13:AA15),ROUND(SUMIFS(AA$13:AA15,$F$13:$F15,"More than 1 percentage of shareholding",$E$13:$E15,$E30),0),""),"")&lt;=IFERROR(IF(COUNT(AA$13:AA15),ROUND(SUMIFS(AA$13:AA15,$F$13:$F15,"Category",$E$13:$E15,$E30),0),""),"")</f>
        <v>1</v>
      </c>
    </row>
    <row r="31" customFormat="false" ht="15" hidden="true" customHeight="false" outlineLevel="0" collapsed="false">
      <c r="E31" s="473" t="s">
        <v>874</v>
      </c>
      <c r="F31" s="0" t="str">
        <f aca="false">IF(COUNTIF(E$13:E16,E31)&gt;=1,COUNTIFS(E$13:E16,E31,F$13:F16,"Category"),"")</f>
        <v/>
      </c>
      <c r="G31" s="36"/>
      <c r="I31" s="475" t="b">
        <f aca="false">+IFERROR(IF(COUNT(I$13:I15),ROUND(SUMIFS(I$13:I15,$F$13:$F15,"More than 1 percentage of shareholding",$E$13:$E15,$E31),0),""),"")&lt;=IFERROR(IF(COUNT(I$13:I15),ROUND(SUMIFS(I$13:I15,$F$13:$F15,"Category",$E$13:$E15,$E31),0),""),"")</f>
        <v>1</v>
      </c>
      <c r="J31" s="475" t="b">
        <f aca="false">+IFERROR(IF(COUNT(J$13:J15),ROUND(SUMIFS(J$13:J15,$F$13:$F15,"More than 1 percentage of shareholding",$E$13:$E15,$E31),0),""),"")&lt;=IFERROR(IF(COUNT(J$13:J15),ROUND(SUMIFS(J$13:J15,$F$13:$F15,"Category",$E$13:$E15,$E31),0),""),"")</f>
        <v>1</v>
      </c>
      <c r="K31" s="475" t="b">
        <f aca="false">+IFERROR(IF(COUNT(K$13:K15),ROUND(SUMIFS(K$13:K15,$F$13:$F15,"More than 1 percentage of shareholding",$E$13:$E15,$E31),0),""),"")&lt;=IFERROR(IF(COUNT(K$13:K15),ROUND(SUMIFS(K$13:K15,$F$13:$F15,"Category",$E$13:$E15,$E31),0),""),"")</f>
        <v>1</v>
      </c>
      <c r="L31" s="475" t="b">
        <f aca="false">+IFERROR(IF(COUNT(L$13:L15),ROUND(SUMIFS(L$13:L15,$F$13:$F15,"More than 1 percentage of shareholding",$E$13:$E15,$E31),0),""),"")&lt;=IFERROR(IF(COUNT(L$13:L15),ROUND(SUMIFS(L$13:L15,$F$13:$F15,"Category",$E$13:$E15,$E31),0),""),"")</f>
        <v>1</v>
      </c>
      <c r="M31" s="475" t="b">
        <f aca="false">+IFERROR(IF(COUNT(M$13:M15),ROUND(SUMIFS(M$13:M15,$F$13:$F15,"More than 1 percentage of shareholding",$E$13:$E15,$E31),0),""),"")&lt;=IFERROR(IF(COUNT(M$13:M15),ROUND(SUMIFS(M$13:M15,$F$13:$F15,"Category",$E$13:$E15,$E31),0),""),"")</f>
        <v>1</v>
      </c>
      <c r="N31" s="475" t="b">
        <f aca="false">+IFERROR(IF(COUNT(N$13:N15),ROUND(SUMIFS(N$13:N15,$F$13:$F15,"More than 1 percentage of shareholding",$E$13:$E15,$E31),0),""),"")&lt;=IFERROR(IF(COUNT(N$13:N15),ROUND(SUMIFS(N$13:N15,$F$13:$F15,"Category",$E$13:$E15,$E31),0),""),"")</f>
        <v>1</v>
      </c>
      <c r="O31" s="475" t="b">
        <f aca="false">+IFERROR(IF(COUNT(O$13:O15),ROUND(SUMIFS(O$13:O15,$F$13:$F15,"More than 1 percentage of shareholding",$E$13:$E15,$E31),0),""),"")&lt;=IFERROR(IF(COUNT(O$13:O15),ROUND(SUMIFS(O$13:O15,$F$13:$F15,"Category",$E$13:$E15,$E31),0),""),"")</f>
        <v>1</v>
      </c>
      <c r="P31" s="475" t="b">
        <f aca="false">+IFERROR(IF(COUNT(P$13:P15),ROUND(SUMIFS(P$13:P15,$F$13:$F15,"More than 1 percentage of shareholding",$E$13:$E15,$E31),0),""),"")&lt;=IFERROR(IF(COUNT(P$13:P15),ROUND(SUMIFS(P$13:P15,$F$13:$F15,"Category",$E$13:$E15,$E31),0),""),"")</f>
        <v>1</v>
      </c>
      <c r="Q31" s="475" t="b">
        <f aca="false">+IFERROR(IF(COUNT(Q$13:Q15),ROUND(SUMIFS(Q$13:Q15,$F$13:$F15,"More than 1 percentage of shareholding",$E$13:$E15,$E31),0),""),"")&lt;=IFERROR(IF(COUNT(Q$13:Q15),ROUND(SUMIFS(Q$13:Q15,$F$13:$F15,"Category",$E$13:$E15,$E31),0),""),"")</f>
        <v>1</v>
      </c>
      <c r="R31" s="475" t="b">
        <f aca="false">+IFERROR(IF(COUNT(R$13:R15),ROUND(SUMIFS(R$13:R15,$F$13:$F15,"More than 1 percentage of shareholding",$E$13:$E15,$E31),0),""),"")&lt;=IFERROR(IF(COUNT(R$13:R15),ROUND(SUMIFS(R$13:R15,$F$13:$F15,"Category",$E$13:$E15,$E31),0),""),"")</f>
        <v>1</v>
      </c>
      <c r="S31" s="475" t="b">
        <f aca="false">+IFERROR(IF(COUNT(S$13:S15),ROUND(SUMIFS(S$13:S15,$F$13:$F15,"More than 1 percentage of shareholding",$E$13:$E15,$E31),0),""),"")&lt;=IFERROR(IF(COUNT(S$13:S15),ROUND(SUMIFS(S$13:S15,$F$13:$F15,"Category",$E$13:$E15,$E31),0),""),"")</f>
        <v>1</v>
      </c>
      <c r="T31" s="475" t="b">
        <f aca="false">+IFERROR(IF(COUNT(T$13:T15),ROUND(SUMIFS(T$13:T15,$F$13:$F15,"More than 1 percentage of shareholding",$E$13:$E15,$E31),0),""),"")&lt;=IFERROR(IF(COUNT(T$13:T15),ROUND(SUMIFS(T$13:T15,$F$13:$F15,"Category",$E$13:$E15,$E31),0),""),"")</f>
        <v>1</v>
      </c>
      <c r="U31" s="475" t="b">
        <f aca="false">+IFERROR(IF(COUNT(U$13:U15),ROUND(SUMIFS(U$13:U15,$F$13:$F15,"More than 1 percentage of shareholding",$E$13:$E15,$E31),0),""),"")&lt;=IFERROR(IF(COUNT(U$13:U15),ROUND(SUMIFS(U$13:U15,$F$13:$F15,"Category",$E$13:$E15,$E31),0),""),"")</f>
        <v>1</v>
      </c>
      <c r="V31" s="475" t="b">
        <f aca="false">+IFERROR(IF(COUNT(V$13:V15),ROUND(SUMIFS(V$13:V15,$F$13:$F15,"More than 1 percentage of shareholding",$E$13:$E15,$E31),0),""),"")&lt;=IFERROR(IF(COUNT(V$13:V15),ROUND(SUMIFS(V$13:V15,$F$13:$F15,"Category",$E$13:$E15,$E31),0),""),"")</f>
        <v>1</v>
      </c>
      <c r="W31" s="475" t="b">
        <f aca="false">+IFERROR(IF(COUNT(W$13:W15),ROUND(SUMIFS(W$13:W15,$F$13:$F15,"More than 1 percentage of shareholding",$E$13:$E15,$E31),0),""),"")&lt;=IFERROR(IF(COUNT(W$13:W15),ROUND(SUMIFS(W$13:W15,$F$13:$F15,"Category",$E$13:$E15,$E31),0),""),"")</f>
        <v>1</v>
      </c>
      <c r="X31" s="475" t="b">
        <f aca="false">+IFERROR(IF(COUNT(X$13:X15),ROUND(SUMIFS(X$13:X15,$F$13:$F15,"More than 1 percentage of shareholding",$E$13:$E15,$E31),0),""),"")&lt;=IFERROR(IF(COUNT(X$13:X15),ROUND(SUMIFS(X$13:X15,$F$13:$F15,"Category",$E$13:$E15,$E31),0),""),"")</f>
        <v>1</v>
      </c>
      <c r="Y31" s="475" t="b">
        <f aca="false">+IFERROR(IF(COUNT(Y$13:Y15),ROUND(SUMIFS(Y$13:Y15,$F$13:$F15,"More than 1 percentage of shareholding",$E$13:$E15,$E31),0),""),"")&lt;=IFERROR(IF(COUNT(Y$13:Y15),ROUND(SUMIFS(Y$13:Y15,$F$13:$F15,"Category",$E$13:$E15,$E31),0),""),"")</f>
        <v>1</v>
      </c>
      <c r="Z31" s="475" t="b">
        <f aca="false">+IFERROR(IF(COUNT(Z$13:Z15),ROUND(SUMIFS(Z$13:Z15,$F$13:$F15,"More than 1 percentage of shareholding",$E$13:$E15,$E31),0),""),"")&lt;=IFERROR(IF(COUNT(Z$13:Z15),ROUND(SUMIFS(Z$13:Z15,$F$13:$F15,"Category",$E$13:$E15,$E31),0),""),"")</f>
        <v>1</v>
      </c>
      <c r="AA31" s="475" t="b">
        <f aca="false">+IFERROR(IF(COUNT(AA$13:AA15),ROUND(SUMIFS(AA$13:AA15,$F$13:$F15,"More than 1 percentage of shareholding",$E$13:$E15,$E31),0),""),"")&lt;=IFERROR(IF(COUNT(AA$13:AA15),ROUND(SUMIFS(AA$13:AA15,$F$13:$F15,"Category",$E$13:$E15,$E31),0),""),"")</f>
        <v>1</v>
      </c>
    </row>
    <row r="32" customFormat="false" ht="15" hidden="true" customHeight="false" outlineLevel="0" collapsed="false">
      <c r="E32" s="473" t="s">
        <v>875</v>
      </c>
      <c r="F32" s="0" t="str">
        <f aca="false">IF(COUNTIF(E$13:E17,E32)&gt;=1,COUNTIFS(E$13:E17,E32,F$13:F17,"Category"),"")</f>
        <v/>
      </c>
      <c r="G32" s="36"/>
      <c r="I32" s="475" t="b">
        <f aca="false">+IFERROR(IF(COUNT(I$13:I15),ROUND(SUMIFS(I$13:I15,$F$13:$F15,"More than 1 percentage of shareholding",$E$13:$E15,$E32),0),""),"")&lt;=IFERROR(IF(COUNT(I$13:I15),ROUND(SUMIFS(I$13:I15,$F$13:$F15,"Category",$E$13:$E15,$E32),0),""),"")</f>
        <v>1</v>
      </c>
      <c r="J32" s="475" t="b">
        <f aca="false">+IFERROR(IF(COUNT(J$13:J15),ROUND(SUMIFS(J$13:J15,$F$13:$F15,"More than 1 percentage of shareholding",$E$13:$E15,$E32),0),""),"")&lt;=IFERROR(IF(COUNT(J$13:J15),ROUND(SUMIFS(J$13:J15,$F$13:$F15,"Category",$E$13:$E15,$E32),0),""),"")</f>
        <v>1</v>
      </c>
      <c r="K32" s="475" t="b">
        <f aca="false">+IFERROR(IF(COUNT(K$13:K15),ROUND(SUMIFS(K$13:K15,$F$13:$F15,"More than 1 percentage of shareholding",$E$13:$E15,$E32),0),""),"")&lt;=IFERROR(IF(COUNT(K$13:K15),ROUND(SUMIFS(K$13:K15,$F$13:$F15,"Category",$E$13:$E15,$E32),0),""),"")</f>
        <v>1</v>
      </c>
      <c r="L32" s="475" t="b">
        <f aca="false">+IFERROR(IF(COUNT(L$13:L15),ROUND(SUMIFS(L$13:L15,$F$13:$F15,"More than 1 percentage of shareholding",$E$13:$E15,$E32),0),""),"")&lt;=IFERROR(IF(COUNT(L$13:L15),ROUND(SUMIFS(L$13:L15,$F$13:$F15,"Category",$E$13:$E15,$E32),0),""),"")</f>
        <v>1</v>
      </c>
      <c r="M32" s="475" t="b">
        <f aca="false">+IFERROR(IF(COUNT(M$13:M15),ROUND(SUMIFS(M$13:M15,$F$13:$F15,"More than 1 percentage of shareholding",$E$13:$E15,$E32),0),""),"")&lt;=IFERROR(IF(COUNT(M$13:M15),ROUND(SUMIFS(M$13:M15,$F$13:$F15,"Category",$E$13:$E15,$E32),0),""),"")</f>
        <v>1</v>
      </c>
      <c r="N32" s="475" t="b">
        <f aca="false">+IFERROR(IF(COUNT(N$13:N15),ROUND(SUMIFS(N$13:N15,$F$13:$F15,"More than 1 percentage of shareholding",$E$13:$E15,$E32),0),""),"")&lt;=IFERROR(IF(COUNT(N$13:N15),ROUND(SUMIFS(N$13:N15,$F$13:$F15,"Category",$E$13:$E15,$E32),0),""),"")</f>
        <v>1</v>
      </c>
      <c r="O32" s="475" t="b">
        <f aca="false">+IFERROR(IF(COUNT(O$13:O15),ROUND(SUMIFS(O$13:O15,$F$13:$F15,"More than 1 percentage of shareholding",$E$13:$E15,$E32),0),""),"")&lt;=IFERROR(IF(COUNT(O$13:O15),ROUND(SUMIFS(O$13:O15,$F$13:$F15,"Category",$E$13:$E15,$E32),0),""),"")</f>
        <v>1</v>
      </c>
      <c r="P32" s="475" t="b">
        <f aca="false">+IFERROR(IF(COUNT(P$13:P15),ROUND(SUMIFS(P$13:P15,$F$13:$F15,"More than 1 percentage of shareholding",$E$13:$E15,$E32),0),""),"")&lt;=IFERROR(IF(COUNT(P$13:P15),ROUND(SUMIFS(P$13:P15,$F$13:$F15,"Category",$E$13:$E15,$E32),0),""),"")</f>
        <v>1</v>
      </c>
      <c r="Q32" s="475" t="b">
        <f aca="false">+IFERROR(IF(COUNT(Q$13:Q15),ROUND(SUMIFS(Q$13:Q15,$F$13:$F15,"More than 1 percentage of shareholding",$E$13:$E15,$E32),0),""),"")&lt;=IFERROR(IF(COUNT(Q$13:Q15),ROUND(SUMIFS(Q$13:Q15,$F$13:$F15,"Category",$E$13:$E15,$E32),0),""),"")</f>
        <v>1</v>
      </c>
      <c r="R32" s="475" t="b">
        <f aca="false">+IFERROR(IF(COUNT(R$13:R15),ROUND(SUMIFS(R$13:R15,$F$13:$F15,"More than 1 percentage of shareholding",$E$13:$E15,$E32),0),""),"")&lt;=IFERROR(IF(COUNT(R$13:R15),ROUND(SUMIFS(R$13:R15,$F$13:$F15,"Category",$E$13:$E15,$E32),0),""),"")</f>
        <v>1</v>
      </c>
      <c r="S32" s="475" t="b">
        <f aca="false">+IFERROR(IF(COUNT(S$13:S15),ROUND(SUMIFS(S$13:S15,$F$13:$F15,"More than 1 percentage of shareholding",$E$13:$E15,$E32),0),""),"")&lt;=IFERROR(IF(COUNT(S$13:S15),ROUND(SUMIFS(S$13:S15,$F$13:$F15,"Category",$E$13:$E15,$E32),0),""),"")</f>
        <v>1</v>
      </c>
      <c r="T32" s="475" t="b">
        <f aca="false">+IFERROR(IF(COUNT(T$13:T15),ROUND(SUMIFS(T$13:T15,$F$13:$F15,"More than 1 percentage of shareholding",$E$13:$E15,$E32),0),""),"")&lt;=IFERROR(IF(COUNT(T$13:T15),ROUND(SUMIFS(T$13:T15,$F$13:$F15,"Category",$E$13:$E15,$E32),0),""),"")</f>
        <v>1</v>
      </c>
      <c r="U32" s="475" t="b">
        <f aca="false">+IFERROR(IF(COUNT(U$13:U15),ROUND(SUMIFS(U$13:U15,$F$13:$F15,"More than 1 percentage of shareholding",$E$13:$E15,$E32),0),""),"")&lt;=IFERROR(IF(COUNT(U$13:U15),ROUND(SUMIFS(U$13:U15,$F$13:$F15,"Category",$E$13:$E15,$E32),0),""),"")</f>
        <v>1</v>
      </c>
      <c r="V32" s="475" t="b">
        <f aca="false">+IFERROR(IF(COUNT(V$13:V15),ROUND(SUMIFS(V$13:V15,$F$13:$F15,"More than 1 percentage of shareholding",$E$13:$E15,$E32),0),""),"")&lt;=IFERROR(IF(COUNT(V$13:V15),ROUND(SUMIFS(V$13:V15,$F$13:$F15,"Category",$E$13:$E15,$E32),0),""),"")</f>
        <v>1</v>
      </c>
      <c r="W32" s="475" t="b">
        <f aca="false">+IFERROR(IF(COUNT(W$13:W15),ROUND(SUMIFS(W$13:W15,$F$13:$F15,"More than 1 percentage of shareholding",$E$13:$E15,$E32),0),""),"")&lt;=IFERROR(IF(COUNT(W$13:W15),ROUND(SUMIFS(W$13:W15,$F$13:$F15,"Category",$E$13:$E15,$E32),0),""),"")</f>
        <v>1</v>
      </c>
      <c r="X32" s="475" t="b">
        <f aca="false">+IFERROR(IF(COUNT(X$13:X15),ROUND(SUMIFS(X$13:X15,$F$13:$F15,"More than 1 percentage of shareholding",$E$13:$E15,$E32),0),""),"")&lt;=IFERROR(IF(COUNT(X$13:X15),ROUND(SUMIFS(X$13:X15,$F$13:$F15,"Category",$E$13:$E15,$E32),0),""),"")</f>
        <v>1</v>
      </c>
      <c r="Y32" s="475" t="b">
        <f aca="false">+IFERROR(IF(COUNT(Y$13:Y15),ROUND(SUMIFS(Y$13:Y15,$F$13:$F15,"More than 1 percentage of shareholding",$E$13:$E15,$E32),0),""),"")&lt;=IFERROR(IF(COUNT(Y$13:Y15),ROUND(SUMIFS(Y$13:Y15,$F$13:$F15,"Category",$E$13:$E15,$E32),0),""),"")</f>
        <v>1</v>
      </c>
      <c r="Z32" s="475" t="b">
        <f aca="false">+IFERROR(IF(COUNT(Z$13:Z15),ROUND(SUMIFS(Z$13:Z15,$F$13:$F15,"More than 1 percentage of shareholding",$E$13:$E15,$E32),0),""),"")&lt;=IFERROR(IF(COUNT(Z$13:Z15),ROUND(SUMIFS(Z$13:Z15,$F$13:$F15,"Category",$E$13:$E15,$E32),0),""),"")</f>
        <v>1</v>
      </c>
      <c r="AA32" s="475" t="b">
        <f aca="false">+IFERROR(IF(COUNT(AA$13:AA15),ROUND(SUMIFS(AA$13:AA15,$F$13:$F15,"More than 1 percentage of shareholding",$E$13:$E15,$E32),0),""),"")&lt;=IFERROR(IF(COUNT(AA$13:AA15),ROUND(SUMIFS(AA$13:AA15,$F$13:$F15,"Category",$E$13:$E15,$E32),0),""),"")</f>
        <v>1</v>
      </c>
    </row>
    <row r="33" customFormat="false" ht="15" hidden="true" customHeight="false" outlineLevel="0" collapsed="false">
      <c r="E33" s="473" t="s">
        <v>876</v>
      </c>
      <c r="F33" s="0" t="str">
        <f aca="false">IF(COUNTIF(E$13:E18,E33)&gt;=1,COUNTIFS(E$13:E18,E33,F$13:F18,"Category"),"")</f>
        <v/>
      </c>
      <c r="G33" s="36"/>
      <c r="I33" s="475" t="b">
        <f aca="false">+IFERROR(IF(COUNT(I$13:I15),ROUND(SUMIFS(I$13:I15,$F$13:$F15,"More than 1 percentage of shareholding",$E$13:$E15,$E33),0),""),"")&lt;=IFERROR(IF(COUNT(I$13:I15),ROUND(SUMIFS(I$13:I15,$F$13:$F15,"Category",$E$13:$E15,$E33),0),""),"")</f>
        <v>1</v>
      </c>
      <c r="J33" s="475" t="b">
        <f aca="false">+IFERROR(IF(COUNT(J$13:J15),ROUND(SUMIFS(J$13:J15,$F$13:$F15,"More than 1 percentage of shareholding",$E$13:$E15,$E33),0),""),"")&lt;=IFERROR(IF(COUNT(J$13:J15),ROUND(SUMIFS(J$13:J15,$F$13:$F15,"Category",$E$13:$E15,$E33),0),""),"")</f>
        <v>1</v>
      </c>
      <c r="K33" s="475" t="b">
        <f aca="false">+IFERROR(IF(COUNT(K$13:K15),ROUND(SUMIFS(K$13:K15,$F$13:$F15,"More than 1 percentage of shareholding",$E$13:$E15,$E33),0),""),"")&lt;=IFERROR(IF(COUNT(K$13:K15),ROUND(SUMIFS(K$13:K15,$F$13:$F15,"Category",$E$13:$E15,$E33),0),""),"")</f>
        <v>1</v>
      </c>
      <c r="L33" s="475" t="b">
        <f aca="false">+IFERROR(IF(COUNT(L$13:L15),ROUND(SUMIFS(L$13:L15,$F$13:$F15,"More than 1 percentage of shareholding",$E$13:$E15,$E33),0),""),"")&lt;=IFERROR(IF(COUNT(L$13:L15),ROUND(SUMIFS(L$13:L15,$F$13:$F15,"Category",$E$13:$E15,$E33),0),""),"")</f>
        <v>1</v>
      </c>
      <c r="M33" s="475" t="b">
        <f aca="false">+IFERROR(IF(COUNT(M$13:M15),ROUND(SUMIFS(M$13:M15,$F$13:$F15,"More than 1 percentage of shareholding",$E$13:$E15,$E33),0),""),"")&lt;=IFERROR(IF(COUNT(M$13:M15),ROUND(SUMIFS(M$13:M15,$F$13:$F15,"Category",$E$13:$E15,$E33),0),""),"")</f>
        <v>1</v>
      </c>
      <c r="N33" s="475" t="b">
        <f aca="false">+IFERROR(IF(COUNT(N$13:N15),ROUND(SUMIFS(N$13:N15,$F$13:$F15,"More than 1 percentage of shareholding",$E$13:$E15,$E33),0),""),"")&lt;=IFERROR(IF(COUNT(N$13:N15),ROUND(SUMIFS(N$13:N15,$F$13:$F15,"Category",$E$13:$E15,$E33),0),""),"")</f>
        <v>1</v>
      </c>
      <c r="O33" s="475" t="b">
        <f aca="false">+IFERROR(IF(COUNT(O$13:O15),ROUND(SUMIFS(O$13:O15,$F$13:$F15,"More than 1 percentage of shareholding",$E$13:$E15,$E33),0),""),"")&lt;=IFERROR(IF(COUNT(O$13:O15),ROUND(SUMIFS(O$13:O15,$F$13:$F15,"Category",$E$13:$E15,$E33),0),""),"")</f>
        <v>1</v>
      </c>
      <c r="P33" s="475" t="b">
        <f aca="false">+IFERROR(IF(COUNT(P$13:P15),ROUND(SUMIFS(P$13:P15,$F$13:$F15,"More than 1 percentage of shareholding",$E$13:$E15,$E33),0),""),"")&lt;=IFERROR(IF(COUNT(P$13:P15),ROUND(SUMIFS(P$13:P15,$F$13:$F15,"Category",$E$13:$E15,$E33),0),""),"")</f>
        <v>1</v>
      </c>
      <c r="Q33" s="475" t="b">
        <f aca="false">+IFERROR(IF(COUNT(Q$13:Q15),ROUND(SUMIFS(Q$13:Q15,$F$13:$F15,"More than 1 percentage of shareholding",$E$13:$E15,$E33),0),""),"")&lt;=IFERROR(IF(COUNT(Q$13:Q15),ROUND(SUMIFS(Q$13:Q15,$F$13:$F15,"Category",$E$13:$E15,$E33),0),""),"")</f>
        <v>1</v>
      </c>
      <c r="R33" s="475" t="b">
        <f aca="false">+IFERROR(IF(COUNT(R$13:R15),ROUND(SUMIFS(R$13:R15,$F$13:$F15,"More than 1 percentage of shareholding",$E$13:$E15,$E33),0),""),"")&lt;=IFERROR(IF(COUNT(R$13:R15),ROUND(SUMIFS(R$13:R15,$F$13:$F15,"Category",$E$13:$E15,$E33),0),""),"")</f>
        <v>1</v>
      </c>
      <c r="S33" s="475" t="b">
        <f aca="false">+IFERROR(IF(COUNT(S$13:S15),ROUND(SUMIFS(S$13:S15,$F$13:$F15,"More than 1 percentage of shareholding",$E$13:$E15,$E33),0),""),"")&lt;=IFERROR(IF(COUNT(S$13:S15),ROUND(SUMIFS(S$13:S15,$F$13:$F15,"Category",$E$13:$E15,$E33),0),""),"")</f>
        <v>1</v>
      </c>
      <c r="T33" s="475" t="b">
        <f aca="false">+IFERROR(IF(COUNT(T$13:T15),ROUND(SUMIFS(T$13:T15,$F$13:$F15,"More than 1 percentage of shareholding",$E$13:$E15,$E33),0),""),"")&lt;=IFERROR(IF(COUNT(T$13:T15),ROUND(SUMIFS(T$13:T15,$F$13:$F15,"Category",$E$13:$E15,$E33),0),""),"")</f>
        <v>1</v>
      </c>
      <c r="U33" s="475" t="b">
        <f aca="false">+IFERROR(IF(COUNT(U$13:U15),ROUND(SUMIFS(U$13:U15,$F$13:$F15,"More than 1 percentage of shareholding",$E$13:$E15,$E33),0),""),"")&lt;=IFERROR(IF(COUNT(U$13:U15),ROUND(SUMIFS(U$13:U15,$F$13:$F15,"Category",$E$13:$E15,$E33),0),""),"")</f>
        <v>1</v>
      </c>
      <c r="V33" s="475" t="b">
        <f aca="false">+IFERROR(IF(COUNT(V$13:V15),ROUND(SUMIFS(V$13:V15,$F$13:$F15,"More than 1 percentage of shareholding",$E$13:$E15,$E33),0),""),"")&lt;=IFERROR(IF(COUNT(V$13:V15),ROUND(SUMIFS(V$13:V15,$F$13:$F15,"Category",$E$13:$E15,$E33),0),""),"")</f>
        <v>1</v>
      </c>
      <c r="W33" s="475" t="b">
        <f aca="false">+IFERROR(IF(COUNT(W$13:W15),ROUND(SUMIFS(W$13:W15,$F$13:$F15,"More than 1 percentage of shareholding",$E$13:$E15,$E33),0),""),"")&lt;=IFERROR(IF(COUNT(W$13:W15),ROUND(SUMIFS(W$13:W15,$F$13:$F15,"Category",$E$13:$E15,$E33),0),""),"")</f>
        <v>1</v>
      </c>
      <c r="X33" s="475" t="b">
        <f aca="false">+IFERROR(IF(COUNT(X$13:X15),ROUND(SUMIFS(X$13:X15,$F$13:$F15,"More than 1 percentage of shareholding",$E$13:$E15,$E33),0),""),"")&lt;=IFERROR(IF(COUNT(X$13:X15),ROUND(SUMIFS(X$13:X15,$F$13:$F15,"Category",$E$13:$E15,$E33),0),""),"")</f>
        <v>1</v>
      </c>
      <c r="Y33" s="475" t="b">
        <f aca="false">+IFERROR(IF(COUNT(Y$13:Y15),ROUND(SUMIFS(Y$13:Y15,$F$13:$F15,"More than 1 percentage of shareholding",$E$13:$E15,$E33),0),""),"")&lt;=IFERROR(IF(COUNT(Y$13:Y15),ROUND(SUMIFS(Y$13:Y15,$F$13:$F15,"Category",$E$13:$E15,$E33),0),""),"")</f>
        <v>1</v>
      </c>
      <c r="Z33" s="475" t="b">
        <f aca="false">+IFERROR(IF(COUNT(Z$13:Z15),ROUND(SUMIFS(Z$13:Z15,$F$13:$F15,"More than 1 percentage of shareholding",$E$13:$E15,$E33),0),""),"")&lt;=IFERROR(IF(COUNT(Z$13:Z15),ROUND(SUMIFS(Z$13:Z15,$F$13:$F15,"Category",$E$13:$E15,$E33),0),""),"")</f>
        <v>1</v>
      </c>
      <c r="AA33" s="475" t="b">
        <f aca="false">+IFERROR(IF(COUNT(AA$13:AA15),ROUND(SUMIFS(AA$13:AA15,$F$13:$F15,"More than 1 percentage of shareholding",$E$13:$E15,$E33),0),""),"")&lt;=IFERROR(IF(COUNT(AA$13:AA15),ROUND(SUMIFS(AA$13:AA15,$F$13:$F15,"Category",$E$13:$E15,$E33),0),""),"")</f>
        <v>1</v>
      </c>
    </row>
    <row r="34" customFormat="false" ht="15" hidden="true" customHeight="false" outlineLevel="0" collapsed="false">
      <c r="E34" s="473" t="s">
        <v>877</v>
      </c>
      <c r="F34" s="0" t="str">
        <f aca="false">IF(COUNTIF(E$13:E19,E34)&gt;=1,COUNTIFS(E$13:E19,E34,F$13:F19,"Category"),"")</f>
        <v/>
      </c>
      <c r="G34" s="36"/>
      <c r="I34" s="475" t="b">
        <f aca="false">+IFERROR(IF(COUNT(I$13:I15),ROUND(SUMIFS(I$13:I15,$F$13:$F15,"More than 1 percentage of shareholding",$E$13:$E15,$E34),0),""),"")&lt;=IFERROR(IF(COUNT(I$13:I15),ROUND(SUMIFS(I$13:I15,$F$13:$F15,"Category",$E$13:$E15,$E34),0),""),"")</f>
        <v>1</v>
      </c>
      <c r="J34" s="475" t="b">
        <f aca="false">+IFERROR(IF(COUNT(J$13:J15),ROUND(SUMIFS(J$13:J15,$F$13:$F15,"More than 1 percentage of shareholding",$E$13:$E15,$E34),0),""),"")&lt;=IFERROR(IF(COUNT(J$13:J15),ROUND(SUMIFS(J$13:J15,$F$13:$F15,"Category",$E$13:$E15,$E34),0),""),"")</f>
        <v>1</v>
      </c>
      <c r="K34" s="475" t="b">
        <f aca="false">+IFERROR(IF(COUNT(K$13:K15),ROUND(SUMIFS(K$13:K15,$F$13:$F15,"More than 1 percentage of shareholding",$E$13:$E15,$E34),0),""),"")&lt;=IFERROR(IF(COUNT(K$13:K15),ROUND(SUMIFS(K$13:K15,$F$13:$F15,"Category",$E$13:$E15,$E34),0),""),"")</f>
        <v>1</v>
      </c>
      <c r="L34" s="475" t="b">
        <f aca="false">+IFERROR(IF(COUNT(L$13:L15),ROUND(SUMIFS(L$13:L15,$F$13:$F15,"More than 1 percentage of shareholding",$E$13:$E15,$E34),0),""),"")&lt;=IFERROR(IF(COUNT(L$13:L15),ROUND(SUMIFS(L$13:L15,$F$13:$F15,"Category",$E$13:$E15,$E34),0),""),"")</f>
        <v>1</v>
      </c>
      <c r="M34" s="475" t="b">
        <f aca="false">+IFERROR(IF(COUNT(M$13:M15),ROUND(SUMIFS(M$13:M15,$F$13:$F15,"More than 1 percentage of shareholding",$E$13:$E15,$E34),0),""),"")&lt;=IFERROR(IF(COUNT(M$13:M15),ROUND(SUMIFS(M$13:M15,$F$13:$F15,"Category",$E$13:$E15,$E34),0),""),"")</f>
        <v>1</v>
      </c>
      <c r="N34" s="475" t="b">
        <f aca="false">+IFERROR(IF(COUNT(N$13:N15),ROUND(SUMIFS(N$13:N15,$F$13:$F15,"More than 1 percentage of shareholding",$E$13:$E15,$E34),0),""),"")&lt;=IFERROR(IF(COUNT(N$13:N15),ROUND(SUMIFS(N$13:N15,$F$13:$F15,"Category",$E$13:$E15,$E34),0),""),"")</f>
        <v>1</v>
      </c>
      <c r="O34" s="475" t="b">
        <f aca="false">+IFERROR(IF(COUNT(O$13:O15),ROUND(SUMIFS(O$13:O15,$F$13:$F15,"More than 1 percentage of shareholding",$E$13:$E15,$E34),0),""),"")&lt;=IFERROR(IF(COUNT(O$13:O15),ROUND(SUMIFS(O$13:O15,$F$13:$F15,"Category",$E$13:$E15,$E34),0),""),"")</f>
        <v>1</v>
      </c>
      <c r="P34" s="475" t="b">
        <f aca="false">+IFERROR(IF(COUNT(P$13:P15),ROUND(SUMIFS(P$13:P15,$F$13:$F15,"More than 1 percentage of shareholding",$E$13:$E15,$E34),0),""),"")&lt;=IFERROR(IF(COUNT(P$13:P15),ROUND(SUMIFS(P$13:P15,$F$13:$F15,"Category",$E$13:$E15,$E34),0),""),"")</f>
        <v>1</v>
      </c>
      <c r="Q34" s="475" t="b">
        <f aca="false">+IFERROR(IF(COUNT(Q$13:Q15),ROUND(SUMIFS(Q$13:Q15,$F$13:$F15,"More than 1 percentage of shareholding",$E$13:$E15,$E34),0),""),"")&lt;=IFERROR(IF(COUNT(Q$13:Q15),ROUND(SUMIFS(Q$13:Q15,$F$13:$F15,"Category",$E$13:$E15,$E34),0),""),"")</f>
        <v>1</v>
      </c>
      <c r="R34" s="475" t="b">
        <f aca="false">+IFERROR(IF(COUNT(R$13:R15),ROUND(SUMIFS(R$13:R15,$F$13:$F15,"More than 1 percentage of shareholding",$E$13:$E15,$E34),0),""),"")&lt;=IFERROR(IF(COUNT(R$13:R15),ROUND(SUMIFS(R$13:R15,$F$13:$F15,"Category",$E$13:$E15,$E34),0),""),"")</f>
        <v>1</v>
      </c>
      <c r="S34" s="475" t="b">
        <f aca="false">+IFERROR(IF(COUNT(S$13:S15),ROUND(SUMIFS(S$13:S15,$F$13:$F15,"More than 1 percentage of shareholding",$E$13:$E15,$E34),0),""),"")&lt;=IFERROR(IF(COUNT(S$13:S15),ROUND(SUMIFS(S$13:S15,$F$13:$F15,"Category",$E$13:$E15,$E34),0),""),"")</f>
        <v>1</v>
      </c>
      <c r="T34" s="475" t="b">
        <f aca="false">+IFERROR(IF(COUNT(T$13:T15),ROUND(SUMIFS(T$13:T15,$F$13:$F15,"More than 1 percentage of shareholding",$E$13:$E15,$E34),0),""),"")&lt;=IFERROR(IF(COUNT(T$13:T15),ROUND(SUMIFS(T$13:T15,$F$13:$F15,"Category",$E$13:$E15,$E34),0),""),"")</f>
        <v>1</v>
      </c>
      <c r="U34" s="475" t="b">
        <f aca="false">+IFERROR(IF(COUNT(U$13:U15),ROUND(SUMIFS(U$13:U15,$F$13:$F15,"More than 1 percentage of shareholding",$E$13:$E15,$E34),0),""),"")&lt;=IFERROR(IF(COUNT(U$13:U15),ROUND(SUMIFS(U$13:U15,$F$13:$F15,"Category",$E$13:$E15,$E34),0),""),"")</f>
        <v>1</v>
      </c>
      <c r="V34" s="475" t="b">
        <f aca="false">+IFERROR(IF(COUNT(V$13:V15),ROUND(SUMIFS(V$13:V15,$F$13:$F15,"More than 1 percentage of shareholding",$E$13:$E15,$E34),0),""),"")&lt;=IFERROR(IF(COUNT(V$13:V15),ROUND(SUMIFS(V$13:V15,$F$13:$F15,"Category",$E$13:$E15,$E34),0),""),"")</f>
        <v>1</v>
      </c>
      <c r="W34" s="475" t="b">
        <f aca="false">+IFERROR(IF(COUNT(W$13:W15),ROUND(SUMIFS(W$13:W15,$F$13:$F15,"More than 1 percentage of shareholding",$E$13:$E15,$E34),0),""),"")&lt;=IFERROR(IF(COUNT(W$13:W15),ROUND(SUMIFS(W$13:W15,$F$13:$F15,"Category",$E$13:$E15,$E34),0),""),"")</f>
        <v>1</v>
      </c>
      <c r="X34" s="475" t="b">
        <f aca="false">+IFERROR(IF(COUNT(X$13:X15),ROUND(SUMIFS(X$13:X15,$F$13:$F15,"More than 1 percentage of shareholding",$E$13:$E15,$E34),0),""),"")&lt;=IFERROR(IF(COUNT(X$13:X15),ROUND(SUMIFS(X$13:X15,$F$13:$F15,"Category",$E$13:$E15,$E34),0),""),"")</f>
        <v>1</v>
      </c>
      <c r="Y34" s="475" t="b">
        <f aca="false">+IFERROR(IF(COUNT(Y$13:Y15),ROUND(SUMIFS(Y$13:Y15,$F$13:$F15,"More than 1 percentage of shareholding",$E$13:$E15,$E34),0),""),"")&lt;=IFERROR(IF(COUNT(Y$13:Y15),ROUND(SUMIFS(Y$13:Y15,$F$13:$F15,"Category",$E$13:$E15,$E34),0),""),"")</f>
        <v>1</v>
      </c>
      <c r="Z34" s="475" t="b">
        <f aca="false">+IFERROR(IF(COUNT(Z$13:Z15),ROUND(SUMIFS(Z$13:Z15,$F$13:$F15,"More than 1 percentage of shareholding",$E$13:$E15,$E34),0),""),"")&lt;=IFERROR(IF(COUNT(Z$13:Z15),ROUND(SUMIFS(Z$13:Z15,$F$13:$F15,"Category",$E$13:$E15,$E34),0),""),"")</f>
        <v>1</v>
      </c>
      <c r="AA34" s="475" t="b">
        <f aca="false">+IFERROR(IF(COUNT(AA$13:AA15),ROUND(SUMIFS(AA$13:AA15,$F$13:$F15,"More than 1 percentage of shareholding",$E$13:$E15,$E34),0),""),"")&lt;=IFERROR(IF(COUNT(AA$13:AA15),ROUND(SUMIFS(AA$13:AA15,$F$13:$F15,"Category",$E$13:$E15,$E34),0),""),"")</f>
        <v>1</v>
      </c>
    </row>
    <row r="35" customFormat="false" ht="15" hidden="true" customHeight="false" outlineLevel="0" collapsed="false">
      <c r="E35" s="473" t="s">
        <v>452</v>
      </c>
      <c r="F35" s="0" t="str">
        <f aca="false">IF(COUNTIF(E$13:E20,E35)&gt;=1,COUNTIFS(E$13:E20,E35,F$13:F20,"Category"),"")</f>
        <v/>
      </c>
      <c r="G35" s="36"/>
      <c r="I35" s="475" t="b">
        <f aca="false">+IFERROR(IF(COUNT(I$13:I15),ROUND(SUMIFS(I$13:I15,$F$13:$F15,"More than 1 percentage of shareholding",$E$13:$E15,$E35),0),""),"")&lt;=IFERROR(IF(COUNT(I$13:I15),ROUND(SUMIFS(I$13:I15,$F$13:$F15,"Category",$E$13:$E15,$E35),0),""),"")</f>
        <v>1</v>
      </c>
      <c r="J35" s="475" t="b">
        <f aca="false">+IFERROR(IF(COUNT(J$13:J15),ROUND(SUMIFS(J$13:J15,$F$13:$F15,"More than 1 percentage of shareholding",$E$13:$E15,$E35),0),""),"")&lt;=IFERROR(IF(COUNT(J$13:J15),ROUND(SUMIFS(J$13:J15,$F$13:$F15,"Category",$E$13:$E15,$E35),0),""),"")</f>
        <v>1</v>
      </c>
      <c r="K35" s="475" t="b">
        <f aca="false">+IFERROR(IF(COUNT(K$13:K15),ROUND(SUMIFS(K$13:K15,$F$13:$F15,"More than 1 percentage of shareholding",$E$13:$E15,$E35),0),""),"")&lt;=IFERROR(IF(COUNT(K$13:K15),ROUND(SUMIFS(K$13:K15,$F$13:$F15,"Category",$E$13:$E15,$E35),0),""),"")</f>
        <v>1</v>
      </c>
      <c r="L35" s="475" t="b">
        <f aca="false">+IFERROR(IF(COUNT(L$13:L15),ROUND(SUMIFS(L$13:L15,$F$13:$F15,"More than 1 percentage of shareholding",$E$13:$E15,$E35),0),""),"")&lt;=IFERROR(IF(COUNT(L$13:L15),ROUND(SUMIFS(L$13:L15,$F$13:$F15,"Category",$E$13:$E15,$E35),0),""),"")</f>
        <v>1</v>
      </c>
      <c r="M35" s="475" t="b">
        <f aca="false">+IFERROR(IF(COUNT(M$13:M15),ROUND(SUMIFS(M$13:M15,$F$13:$F15,"More than 1 percentage of shareholding",$E$13:$E15,$E35),0),""),"")&lt;=IFERROR(IF(COUNT(M$13:M15),ROUND(SUMIFS(M$13:M15,$F$13:$F15,"Category",$E$13:$E15,$E35),0),""),"")</f>
        <v>1</v>
      </c>
      <c r="N35" s="475" t="b">
        <f aca="false">+IFERROR(IF(COUNT(N$13:N15),ROUND(SUMIFS(N$13:N15,$F$13:$F15,"More than 1 percentage of shareholding",$E$13:$E15,$E35),0),""),"")&lt;=IFERROR(IF(COUNT(N$13:N15),ROUND(SUMIFS(N$13:N15,$F$13:$F15,"Category",$E$13:$E15,$E35),0),""),"")</f>
        <v>1</v>
      </c>
      <c r="O35" s="475" t="b">
        <f aca="false">+IFERROR(IF(COUNT(O$13:O15),ROUND(SUMIFS(O$13:O15,$F$13:$F15,"More than 1 percentage of shareholding",$E$13:$E15,$E35),0),""),"")&lt;=IFERROR(IF(COUNT(O$13:O15),ROUND(SUMIFS(O$13:O15,$F$13:$F15,"Category",$E$13:$E15,$E35),0),""),"")</f>
        <v>1</v>
      </c>
      <c r="P35" s="475" t="b">
        <f aca="false">+IFERROR(IF(COUNT(P$13:P15),ROUND(SUMIFS(P$13:P15,$F$13:$F15,"More than 1 percentage of shareholding",$E$13:$E15,$E35),0),""),"")&lt;=IFERROR(IF(COUNT(P$13:P15),ROUND(SUMIFS(P$13:P15,$F$13:$F15,"Category",$E$13:$E15,$E35),0),""),"")</f>
        <v>1</v>
      </c>
      <c r="Q35" s="475" t="b">
        <f aca="false">+IFERROR(IF(COUNT(Q$13:Q15),ROUND(SUMIFS(Q$13:Q15,$F$13:$F15,"More than 1 percentage of shareholding",$E$13:$E15,$E35),0),""),"")&lt;=IFERROR(IF(COUNT(Q$13:Q15),ROUND(SUMIFS(Q$13:Q15,$F$13:$F15,"Category",$E$13:$E15,$E35),0),""),"")</f>
        <v>1</v>
      </c>
      <c r="R35" s="475" t="b">
        <f aca="false">+IFERROR(IF(COUNT(R$13:R15),ROUND(SUMIFS(R$13:R15,$F$13:$F15,"More than 1 percentage of shareholding",$E$13:$E15,$E35),0),""),"")&lt;=IFERROR(IF(COUNT(R$13:R15),ROUND(SUMIFS(R$13:R15,$F$13:$F15,"Category",$E$13:$E15,$E35),0),""),"")</f>
        <v>1</v>
      </c>
      <c r="S35" s="475" t="b">
        <f aca="false">+IFERROR(IF(COUNT(S$13:S15),ROUND(SUMIFS(S$13:S15,$F$13:$F15,"More than 1 percentage of shareholding",$E$13:$E15,$E35),0),""),"")&lt;=IFERROR(IF(COUNT(S$13:S15),ROUND(SUMIFS(S$13:S15,$F$13:$F15,"Category",$E$13:$E15,$E35),0),""),"")</f>
        <v>1</v>
      </c>
      <c r="T35" s="475" t="b">
        <f aca="false">+IFERROR(IF(COUNT(T$13:T15),ROUND(SUMIFS(T$13:T15,$F$13:$F15,"More than 1 percentage of shareholding",$E$13:$E15,$E35),0),""),"")&lt;=IFERROR(IF(COUNT(T$13:T15),ROUND(SUMIFS(T$13:T15,$F$13:$F15,"Category",$E$13:$E15,$E35),0),""),"")</f>
        <v>1</v>
      </c>
      <c r="U35" s="475" t="b">
        <f aca="false">+IFERROR(IF(COUNT(U$13:U15),ROUND(SUMIFS(U$13:U15,$F$13:$F15,"More than 1 percentage of shareholding",$E$13:$E15,$E35),0),""),"")&lt;=IFERROR(IF(COUNT(U$13:U15),ROUND(SUMIFS(U$13:U15,$F$13:$F15,"Category",$E$13:$E15,$E35),0),""),"")</f>
        <v>1</v>
      </c>
      <c r="V35" s="475" t="b">
        <f aca="false">+IFERROR(IF(COUNT(V$13:V15),ROUND(SUMIFS(V$13:V15,$F$13:$F15,"More than 1 percentage of shareholding",$E$13:$E15,$E35),0),""),"")&lt;=IFERROR(IF(COUNT(V$13:V15),ROUND(SUMIFS(V$13:V15,$F$13:$F15,"Category",$E$13:$E15,$E35),0),""),"")</f>
        <v>1</v>
      </c>
      <c r="W35" s="475" t="b">
        <f aca="false">+IFERROR(IF(COUNT(W$13:W15),ROUND(SUMIFS(W$13:W15,$F$13:$F15,"More than 1 percentage of shareholding",$E$13:$E15,$E35),0),""),"")&lt;=IFERROR(IF(COUNT(W$13:W15),ROUND(SUMIFS(W$13:W15,$F$13:$F15,"Category",$E$13:$E15,$E35),0),""),"")</f>
        <v>1</v>
      </c>
      <c r="X35" s="475" t="b">
        <f aca="false">+IFERROR(IF(COUNT(X$13:X15),ROUND(SUMIFS(X$13:X15,$F$13:$F15,"More than 1 percentage of shareholding",$E$13:$E15,$E35),0),""),"")&lt;=IFERROR(IF(COUNT(X$13:X15),ROUND(SUMIFS(X$13:X15,$F$13:$F15,"Category",$E$13:$E15,$E35),0),""),"")</f>
        <v>1</v>
      </c>
      <c r="Y35" s="475" t="b">
        <f aca="false">+IFERROR(IF(COUNT(Y$13:Y15),ROUND(SUMIFS(Y$13:Y15,$F$13:$F15,"More than 1 percentage of shareholding",$E$13:$E15,$E35),0),""),"")&lt;=IFERROR(IF(COUNT(Y$13:Y15),ROUND(SUMIFS(Y$13:Y15,$F$13:$F15,"Category",$E$13:$E15,$E35),0),""),"")</f>
        <v>1</v>
      </c>
      <c r="Z35" s="475" t="b">
        <f aca="false">+IFERROR(IF(COUNT(Z$13:Z15),ROUND(SUMIFS(Z$13:Z15,$F$13:$F15,"More than 1 percentage of shareholding",$E$13:$E15,$E35),0),""),"")&lt;=IFERROR(IF(COUNT(Z$13:Z15),ROUND(SUMIFS(Z$13:Z15,$F$13:$F15,"Category",$E$13:$E15,$E35),0),""),"")</f>
        <v>1</v>
      </c>
      <c r="AA35" s="475" t="b">
        <f aca="false">+IFERROR(IF(COUNT(AA$13:AA15),ROUND(SUMIFS(AA$13:AA15,$F$13:$F15,"More than 1 percentage of shareholding",$E$13:$E15,$E35),0),""),"")&lt;=IFERROR(IF(COUNT(AA$13:AA15),ROUND(SUMIFS(AA$13:AA15,$F$13:$F15,"Category",$E$13:$E15,$E35),0),""),"")</f>
        <v>1</v>
      </c>
    </row>
    <row r="36" customFormat="false" ht="15" hidden="true" customHeight="false" outlineLevel="0" collapsed="false">
      <c r="E36" s="473" t="s">
        <v>580</v>
      </c>
      <c r="F36" s="0" t="str">
        <f aca="false">IF(COUNTIF(E$13:E21,E36)&gt;=1,COUNTIFS(E$13:E21,E36,F$13:F21,"Category"),"")</f>
        <v/>
      </c>
      <c r="G36" s="36"/>
      <c r="I36" s="475" t="b">
        <f aca="false">+IFERROR(IF(COUNT(I$13:I15),ROUND(SUMIFS(I$13:I15,$F$13:$F15,"More than 1 percentage of shareholding",$E$13:$E15,$E36),0),""),"")&lt;=IFERROR(IF(COUNT(I$13:I15),ROUND(SUMIFS(I$13:I15,$F$13:$F15,"Category",$E$13:$E15,$E36),0),""),"")</f>
        <v>1</v>
      </c>
      <c r="J36" s="475" t="b">
        <f aca="false">+IFERROR(IF(COUNT(J$13:J15),ROUND(SUMIFS(J$13:J15,$F$13:$F15,"More than 1 percentage of shareholding",$E$13:$E15,$E36),0),""),"")&lt;=IFERROR(IF(COUNT(J$13:J15),ROUND(SUMIFS(J$13:J15,$F$13:$F15,"Category",$E$13:$E15,$E36),0),""),"")</f>
        <v>1</v>
      </c>
      <c r="K36" s="475" t="b">
        <f aca="false">+IFERROR(IF(COUNT(K$13:K15),ROUND(SUMIFS(K$13:K15,$F$13:$F15,"More than 1 percentage of shareholding",$E$13:$E15,$E36),0),""),"")&lt;=IFERROR(IF(COUNT(K$13:K15),ROUND(SUMIFS(K$13:K15,$F$13:$F15,"Category",$E$13:$E15,$E36),0),""),"")</f>
        <v>1</v>
      </c>
      <c r="L36" s="475" t="b">
        <f aca="false">+IFERROR(IF(COUNT(L$13:L15),ROUND(SUMIFS(L$13:L15,$F$13:$F15,"More than 1 percentage of shareholding",$E$13:$E15,$E36),0),""),"")&lt;=IFERROR(IF(COUNT(L$13:L15),ROUND(SUMIFS(L$13:L15,$F$13:$F15,"Category",$E$13:$E15,$E36),0),""),"")</f>
        <v>1</v>
      </c>
      <c r="M36" s="475" t="b">
        <f aca="false">+IFERROR(IF(COUNT(M$13:M15),ROUND(SUMIFS(M$13:M15,$F$13:$F15,"More than 1 percentage of shareholding",$E$13:$E15,$E36),0),""),"")&lt;=IFERROR(IF(COUNT(M$13:M15),ROUND(SUMIFS(M$13:M15,$F$13:$F15,"Category",$E$13:$E15,$E36),0),""),"")</f>
        <v>1</v>
      </c>
      <c r="N36" s="475" t="b">
        <f aca="false">+IFERROR(IF(COUNT(N$13:N15),ROUND(SUMIFS(N$13:N15,$F$13:$F15,"More than 1 percentage of shareholding",$E$13:$E15,$E36),0),""),"")&lt;=IFERROR(IF(COUNT(N$13:N15),ROUND(SUMIFS(N$13:N15,$F$13:$F15,"Category",$E$13:$E15,$E36),0),""),"")</f>
        <v>1</v>
      </c>
      <c r="O36" s="475" t="b">
        <f aca="false">+IFERROR(IF(COUNT(O$13:O15),ROUND(SUMIFS(O$13:O15,$F$13:$F15,"More than 1 percentage of shareholding",$E$13:$E15,$E36),0),""),"")&lt;=IFERROR(IF(COUNT(O$13:O15),ROUND(SUMIFS(O$13:O15,$F$13:$F15,"Category",$E$13:$E15,$E36),0),""),"")</f>
        <v>1</v>
      </c>
      <c r="P36" s="475" t="b">
        <f aca="false">+IFERROR(IF(COUNT(P$13:P15),ROUND(SUMIFS(P$13:P15,$F$13:$F15,"More than 1 percentage of shareholding",$E$13:$E15,$E36),0),""),"")&lt;=IFERROR(IF(COUNT(P$13:P15),ROUND(SUMIFS(P$13:P15,$F$13:$F15,"Category",$E$13:$E15,$E36),0),""),"")</f>
        <v>1</v>
      </c>
      <c r="Q36" s="475" t="b">
        <f aca="false">+IFERROR(IF(COUNT(Q$13:Q15),ROUND(SUMIFS(Q$13:Q15,$F$13:$F15,"More than 1 percentage of shareholding",$E$13:$E15,$E36),0),""),"")&lt;=IFERROR(IF(COUNT(Q$13:Q15),ROUND(SUMIFS(Q$13:Q15,$F$13:$F15,"Category",$E$13:$E15,$E36),0),""),"")</f>
        <v>1</v>
      </c>
      <c r="R36" s="475" t="b">
        <f aca="false">+IFERROR(IF(COUNT(R$13:R15),ROUND(SUMIFS(R$13:R15,$F$13:$F15,"More than 1 percentage of shareholding",$E$13:$E15,$E36),0),""),"")&lt;=IFERROR(IF(COUNT(R$13:R15),ROUND(SUMIFS(R$13:R15,$F$13:$F15,"Category",$E$13:$E15,$E36),0),""),"")</f>
        <v>1</v>
      </c>
      <c r="S36" s="475" t="b">
        <f aca="false">+IFERROR(IF(COUNT(S$13:S15),ROUND(SUMIFS(S$13:S15,$F$13:$F15,"More than 1 percentage of shareholding",$E$13:$E15,$E36),0),""),"")&lt;=IFERROR(IF(COUNT(S$13:S15),ROUND(SUMIFS(S$13:S15,$F$13:$F15,"Category",$E$13:$E15,$E36),0),""),"")</f>
        <v>1</v>
      </c>
      <c r="T36" s="475" t="b">
        <f aca="false">+IFERROR(IF(COUNT(T$13:T15),ROUND(SUMIFS(T$13:T15,$F$13:$F15,"More than 1 percentage of shareholding",$E$13:$E15,$E36),0),""),"")&lt;=IFERROR(IF(COUNT(T$13:T15),ROUND(SUMIFS(T$13:T15,$F$13:$F15,"Category",$E$13:$E15,$E36),0),""),"")</f>
        <v>1</v>
      </c>
      <c r="U36" s="475" t="b">
        <f aca="false">+IFERROR(IF(COUNT(U$13:U15),ROUND(SUMIFS(U$13:U15,$F$13:$F15,"More than 1 percentage of shareholding",$E$13:$E15,$E36),0),""),"")&lt;=IFERROR(IF(COUNT(U$13:U15),ROUND(SUMIFS(U$13:U15,$F$13:$F15,"Category",$E$13:$E15,$E36),0),""),"")</f>
        <v>1</v>
      </c>
      <c r="V36" s="475" t="b">
        <f aca="false">+IFERROR(IF(COUNT(V$13:V15),ROUND(SUMIFS(V$13:V15,$F$13:$F15,"More than 1 percentage of shareholding",$E$13:$E15,$E36),0),""),"")&lt;=IFERROR(IF(COUNT(V$13:V15),ROUND(SUMIFS(V$13:V15,$F$13:$F15,"Category",$E$13:$E15,$E36),0),""),"")</f>
        <v>1</v>
      </c>
      <c r="W36" s="475" t="b">
        <f aca="false">+IFERROR(IF(COUNT(W$13:W15),ROUND(SUMIFS(W$13:W15,$F$13:$F15,"More than 1 percentage of shareholding",$E$13:$E15,$E36),0),""),"")&lt;=IFERROR(IF(COUNT(W$13:W15),ROUND(SUMIFS(W$13:W15,$F$13:$F15,"Category",$E$13:$E15,$E36),0),""),"")</f>
        <v>1</v>
      </c>
      <c r="X36" s="475" t="b">
        <f aca="false">+IFERROR(IF(COUNT(X$13:X15),ROUND(SUMIFS(X$13:X15,$F$13:$F15,"More than 1 percentage of shareholding",$E$13:$E15,$E36),0),""),"")&lt;=IFERROR(IF(COUNT(X$13:X15),ROUND(SUMIFS(X$13:X15,$F$13:$F15,"Category",$E$13:$E15,$E36),0),""),"")</f>
        <v>1</v>
      </c>
      <c r="Y36" s="475" t="b">
        <f aca="false">+IFERROR(IF(COUNT(Y$13:Y15),ROUND(SUMIFS(Y$13:Y15,$F$13:$F15,"More than 1 percentage of shareholding",$E$13:$E15,$E36),0),""),"")&lt;=IFERROR(IF(COUNT(Y$13:Y15),ROUND(SUMIFS(Y$13:Y15,$F$13:$F15,"Category",$E$13:$E15,$E36),0),""),"")</f>
        <v>1</v>
      </c>
      <c r="Z36" s="475" t="b">
        <f aca="false">+IFERROR(IF(COUNT(Z$13:Z15),ROUND(SUMIFS(Z$13:Z15,$F$13:$F15,"More than 1 percentage of shareholding",$E$13:$E15,$E36),0),""),"")&lt;=IFERROR(IF(COUNT(Z$13:Z15),ROUND(SUMIFS(Z$13:Z15,$F$13:$F15,"Category",$E$13:$E15,$E36),0),""),"")</f>
        <v>1</v>
      </c>
      <c r="AA36" s="475" t="b">
        <f aca="false">+IFERROR(IF(COUNT(AA$13:AA15),ROUND(SUMIFS(AA$13:AA15,$F$13:$F15,"More than 1 percentage of shareholding",$E$13:$E15,$E36),0),""),"")&lt;=IFERROR(IF(COUNT(AA$13:AA15),ROUND(SUMIFS(AA$13:AA15,$F$13:$F15,"Category",$E$13:$E15,$E36),0),""),"")</f>
        <v>1</v>
      </c>
    </row>
    <row r="37" customFormat="false" ht="15" hidden="true" customHeight="false" outlineLevel="0" collapsed="false">
      <c r="E37" s="473" t="s">
        <v>581</v>
      </c>
      <c r="F37" s="0" t="str">
        <f aca="false">IF(COUNTIF(E$13:E22,E37)&gt;=1,COUNTIFS(E$13:E22,E37,F$13:F22,"Category"),"")</f>
        <v/>
      </c>
      <c r="G37" s="36"/>
      <c r="I37" s="475" t="b">
        <f aca="false">+IFERROR(IF(COUNT(I$13:I15),ROUND(SUMIFS(I$13:I15,$F$13:$F15,"More than 1 percentage of shareholding",$E$13:$E15,$E37),0),""),"")&lt;=IFERROR(IF(COUNT(I$13:I15),ROUND(SUMIFS(I$13:I15,$F$13:$F15,"Category",$E$13:$E15,$E37),0),""),"")</f>
        <v>1</v>
      </c>
      <c r="J37" s="475" t="b">
        <f aca="false">+IFERROR(IF(COUNT(J$13:J15),ROUND(SUMIFS(J$13:J15,$F$13:$F15,"More than 1 percentage of shareholding",$E$13:$E15,$E37),0),""),"")&lt;=IFERROR(IF(COUNT(J$13:J15),ROUND(SUMIFS(J$13:J15,$F$13:$F15,"Category",$E$13:$E15,$E37),0),""),"")</f>
        <v>1</v>
      </c>
      <c r="K37" s="475" t="b">
        <f aca="false">+IFERROR(IF(COUNT(K$13:K15),ROUND(SUMIFS(K$13:K15,$F$13:$F15,"More than 1 percentage of shareholding",$E$13:$E15,$E37),0),""),"")&lt;=IFERROR(IF(COUNT(K$13:K15),ROUND(SUMIFS(K$13:K15,$F$13:$F15,"Category",$E$13:$E15,$E37),0),""),"")</f>
        <v>1</v>
      </c>
      <c r="L37" s="475" t="b">
        <f aca="false">+IFERROR(IF(COUNT(L$13:L15),ROUND(SUMIFS(L$13:L15,$F$13:$F15,"More than 1 percentage of shareholding",$E$13:$E15,$E37),0),""),"")&lt;=IFERROR(IF(COUNT(L$13:L15),ROUND(SUMIFS(L$13:L15,$F$13:$F15,"Category",$E$13:$E15,$E37),0),""),"")</f>
        <v>1</v>
      </c>
      <c r="M37" s="475" t="b">
        <f aca="false">+IFERROR(IF(COUNT(M$13:M15),ROUND(SUMIFS(M$13:M15,$F$13:$F15,"More than 1 percentage of shareholding",$E$13:$E15,$E37),0),""),"")&lt;=IFERROR(IF(COUNT(M$13:M15),ROUND(SUMIFS(M$13:M15,$F$13:$F15,"Category",$E$13:$E15,$E37),0),""),"")</f>
        <v>1</v>
      </c>
      <c r="N37" s="475" t="b">
        <f aca="false">+IFERROR(IF(COUNT(N$13:N15),ROUND(SUMIFS(N$13:N15,$F$13:$F15,"More than 1 percentage of shareholding",$E$13:$E15,$E37),0),""),"")&lt;=IFERROR(IF(COUNT(N$13:N15),ROUND(SUMIFS(N$13:N15,$F$13:$F15,"Category",$E$13:$E15,$E37),0),""),"")</f>
        <v>1</v>
      </c>
      <c r="O37" s="475" t="b">
        <f aca="false">+IFERROR(IF(COUNT(O$13:O15),ROUND(SUMIFS(O$13:O15,$F$13:$F15,"More than 1 percentage of shareholding",$E$13:$E15,$E37),0),""),"")&lt;=IFERROR(IF(COUNT(O$13:O15),ROUND(SUMIFS(O$13:O15,$F$13:$F15,"Category",$E$13:$E15,$E37),0),""),"")</f>
        <v>1</v>
      </c>
      <c r="P37" s="475" t="b">
        <f aca="false">+IFERROR(IF(COUNT(P$13:P15),ROUND(SUMIFS(P$13:P15,$F$13:$F15,"More than 1 percentage of shareholding",$E$13:$E15,$E37),0),""),"")&lt;=IFERROR(IF(COUNT(P$13:P15),ROUND(SUMIFS(P$13:P15,$F$13:$F15,"Category",$E$13:$E15,$E37),0),""),"")</f>
        <v>1</v>
      </c>
      <c r="Q37" s="475" t="b">
        <f aca="false">+IFERROR(IF(COUNT(Q$13:Q15),ROUND(SUMIFS(Q$13:Q15,$F$13:$F15,"More than 1 percentage of shareholding",$E$13:$E15,$E37),0),""),"")&lt;=IFERROR(IF(COUNT(Q$13:Q15),ROUND(SUMIFS(Q$13:Q15,$F$13:$F15,"Category",$E$13:$E15,$E37),0),""),"")</f>
        <v>1</v>
      </c>
      <c r="R37" s="475" t="b">
        <f aca="false">+IFERROR(IF(COUNT(R$13:R15),ROUND(SUMIFS(R$13:R15,$F$13:$F15,"More than 1 percentage of shareholding",$E$13:$E15,$E37),0),""),"")&lt;=IFERROR(IF(COUNT(R$13:R15),ROUND(SUMIFS(R$13:R15,$F$13:$F15,"Category",$E$13:$E15,$E37),0),""),"")</f>
        <v>1</v>
      </c>
      <c r="S37" s="475" t="b">
        <f aca="false">+IFERROR(IF(COUNT(S$13:S15),ROUND(SUMIFS(S$13:S15,$F$13:$F15,"More than 1 percentage of shareholding",$E$13:$E15,$E37),0),""),"")&lt;=IFERROR(IF(COUNT(S$13:S15),ROUND(SUMIFS(S$13:S15,$F$13:$F15,"Category",$E$13:$E15,$E37),0),""),"")</f>
        <v>1</v>
      </c>
      <c r="T37" s="475" t="b">
        <f aca="false">+IFERROR(IF(COUNT(T$13:T15),ROUND(SUMIFS(T$13:T15,$F$13:$F15,"More than 1 percentage of shareholding",$E$13:$E15,$E37),0),""),"")&lt;=IFERROR(IF(COUNT(T$13:T15),ROUND(SUMIFS(T$13:T15,$F$13:$F15,"Category",$E$13:$E15,$E37),0),""),"")</f>
        <v>1</v>
      </c>
      <c r="U37" s="475" t="b">
        <f aca="false">+IFERROR(IF(COUNT(U$13:U15),ROUND(SUMIFS(U$13:U15,$F$13:$F15,"More than 1 percentage of shareholding",$E$13:$E15,$E37),0),""),"")&lt;=IFERROR(IF(COUNT(U$13:U15),ROUND(SUMIFS(U$13:U15,$F$13:$F15,"Category",$E$13:$E15,$E37),0),""),"")</f>
        <v>1</v>
      </c>
      <c r="V37" s="475" t="b">
        <f aca="false">+IFERROR(IF(COUNT(V$13:V15),ROUND(SUMIFS(V$13:V15,$F$13:$F15,"More than 1 percentage of shareholding",$E$13:$E15,$E37),0),""),"")&lt;=IFERROR(IF(COUNT(V$13:V15),ROUND(SUMIFS(V$13:V15,$F$13:$F15,"Category",$E$13:$E15,$E37),0),""),"")</f>
        <v>1</v>
      </c>
      <c r="W37" s="475" t="b">
        <f aca="false">+IFERROR(IF(COUNT(W$13:W15),ROUND(SUMIFS(W$13:W15,$F$13:$F15,"More than 1 percentage of shareholding",$E$13:$E15,$E37),0),""),"")&lt;=IFERROR(IF(COUNT(W$13:W15),ROUND(SUMIFS(W$13:W15,$F$13:$F15,"Category",$E$13:$E15,$E37),0),""),"")</f>
        <v>1</v>
      </c>
      <c r="X37" s="475" t="b">
        <f aca="false">+IFERROR(IF(COUNT(X$13:X15),ROUND(SUMIFS(X$13:X15,$F$13:$F15,"More than 1 percentage of shareholding",$E$13:$E15,$E37),0),""),"")&lt;=IFERROR(IF(COUNT(X$13:X15),ROUND(SUMIFS(X$13:X15,$F$13:$F15,"Category",$E$13:$E15,$E37),0),""),"")</f>
        <v>1</v>
      </c>
      <c r="Y37" s="475" t="b">
        <f aca="false">+IFERROR(IF(COUNT(Y$13:Y15),ROUND(SUMIFS(Y$13:Y15,$F$13:$F15,"More than 1 percentage of shareholding",$E$13:$E15,$E37),0),""),"")&lt;=IFERROR(IF(COUNT(Y$13:Y15),ROUND(SUMIFS(Y$13:Y15,$F$13:$F15,"Category",$E$13:$E15,$E37),0),""),"")</f>
        <v>1</v>
      </c>
      <c r="Z37" s="475" t="b">
        <f aca="false">+IFERROR(IF(COUNT(Z$13:Z15),ROUND(SUMIFS(Z$13:Z15,$F$13:$F15,"More than 1 percentage of shareholding",$E$13:$E15,$E37),0),""),"")&lt;=IFERROR(IF(COUNT(Z$13:Z15),ROUND(SUMIFS(Z$13:Z15,$F$13:$F15,"Category",$E$13:$E15,$E37),0),""),"")</f>
        <v>1</v>
      </c>
      <c r="AA37" s="475" t="b">
        <f aca="false">+IFERROR(IF(COUNT(AA$13:AA15),ROUND(SUMIFS(AA$13:AA15,$F$13:$F15,"More than 1 percentage of shareholding",$E$13:$E15,$E37),0),""),"")&lt;=IFERROR(IF(COUNT(AA$13:AA15),ROUND(SUMIFS(AA$13:AA15,$F$13:$F15,"Category",$E$13:$E15,$E37),0),""),"")</f>
        <v>1</v>
      </c>
    </row>
    <row r="38" customFormat="false" ht="15" hidden="true" customHeight="false" outlineLevel="0" collapsed="false">
      <c r="E38" s="473" t="s">
        <v>583</v>
      </c>
      <c r="F38" s="0" t="str">
        <f aca="false">IF(COUNTIF(E$13:E23,E38)&gt;=1,COUNTIFS(E$13:E23,E38,F$13:F23,"Category"),"")</f>
        <v/>
      </c>
      <c r="G38" s="36"/>
      <c r="I38" s="475" t="b">
        <f aca="false">+IFERROR(IF(COUNT(I$13:I15),ROUND(SUMIFS(I$13:I15,$F$13:$F15,"More than 1 percentage of shareholding",$E$13:$E15,$E38),0),""),"")&lt;=IFERROR(IF(COUNT(I$13:I15),ROUND(SUMIFS(I$13:I15,$F$13:$F15,"Category",$E$13:$E15,$E38),0),""),"")</f>
        <v>1</v>
      </c>
      <c r="J38" s="475" t="b">
        <f aca="false">+IFERROR(IF(COUNT(J$13:J15),ROUND(SUMIFS(J$13:J15,$F$13:$F15,"More than 1 percentage of shareholding",$E$13:$E15,$E38),0),""),"")&lt;=IFERROR(IF(COUNT(J$13:J15),ROUND(SUMIFS(J$13:J15,$F$13:$F15,"Category",$E$13:$E15,$E38),0),""),"")</f>
        <v>1</v>
      </c>
      <c r="K38" s="475" t="b">
        <f aca="false">+IFERROR(IF(COUNT(K$13:K15),ROUND(SUMIFS(K$13:K15,$F$13:$F15,"More than 1 percentage of shareholding",$E$13:$E15,$E38),0),""),"")&lt;=IFERROR(IF(COUNT(K$13:K15),ROUND(SUMIFS(K$13:K15,$F$13:$F15,"Category",$E$13:$E15,$E38),0),""),"")</f>
        <v>1</v>
      </c>
      <c r="L38" s="475" t="b">
        <f aca="false">+IFERROR(IF(COUNT(L$13:L15),ROUND(SUMIFS(L$13:L15,$F$13:$F15,"More than 1 percentage of shareholding",$E$13:$E15,$E38),0),""),"")&lt;=IFERROR(IF(COUNT(L$13:L15),ROUND(SUMIFS(L$13:L15,$F$13:$F15,"Category",$E$13:$E15,$E38),0),""),"")</f>
        <v>1</v>
      </c>
      <c r="M38" s="475" t="b">
        <f aca="false">+IFERROR(IF(COUNT(M$13:M15),ROUND(SUMIFS(M$13:M15,$F$13:$F15,"More than 1 percentage of shareholding",$E$13:$E15,$E38),0),""),"")&lt;=IFERROR(IF(COUNT(M$13:M15),ROUND(SUMIFS(M$13:M15,$F$13:$F15,"Category",$E$13:$E15,$E38),0),""),"")</f>
        <v>1</v>
      </c>
      <c r="N38" s="475" t="b">
        <f aca="false">+IFERROR(IF(COUNT(N$13:N15),ROUND(SUMIFS(N$13:N15,$F$13:$F15,"More than 1 percentage of shareholding",$E$13:$E15,$E38),0),""),"")&lt;=IFERROR(IF(COUNT(N$13:N15),ROUND(SUMIFS(N$13:N15,$F$13:$F15,"Category",$E$13:$E15,$E38),0),""),"")</f>
        <v>1</v>
      </c>
      <c r="O38" s="475" t="b">
        <f aca="false">+IFERROR(IF(COUNT(O$13:O15),ROUND(SUMIFS(O$13:O15,$F$13:$F15,"More than 1 percentage of shareholding",$E$13:$E15,$E38),0),""),"")&lt;=IFERROR(IF(COUNT(O$13:O15),ROUND(SUMIFS(O$13:O15,$F$13:$F15,"Category",$E$13:$E15,$E38),0),""),"")</f>
        <v>1</v>
      </c>
      <c r="P38" s="475" t="b">
        <f aca="false">+IFERROR(IF(COUNT(P$13:P15),ROUND(SUMIFS(P$13:P15,$F$13:$F15,"More than 1 percentage of shareholding",$E$13:$E15,$E38),0),""),"")&lt;=IFERROR(IF(COUNT(P$13:P15),ROUND(SUMIFS(P$13:P15,$F$13:$F15,"Category",$E$13:$E15,$E38),0),""),"")</f>
        <v>1</v>
      </c>
      <c r="Q38" s="475" t="b">
        <f aca="false">+IFERROR(IF(COUNT(Q$13:Q15),ROUND(SUMIFS(Q$13:Q15,$F$13:$F15,"More than 1 percentage of shareholding",$E$13:$E15,$E38),0),""),"")&lt;=IFERROR(IF(COUNT(Q$13:Q15),ROUND(SUMIFS(Q$13:Q15,$F$13:$F15,"Category",$E$13:$E15,$E38),0),""),"")</f>
        <v>1</v>
      </c>
      <c r="R38" s="475" t="b">
        <f aca="false">+IFERROR(IF(COUNT(R$13:R15),ROUND(SUMIFS(R$13:R15,$F$13:$F15,"More than 1 percentage of shareholding",$E$13:$E15,$E38),0),""),"")&lt;=IFERROR(IF(COUNT(R$13:R15),ROUND(SUMIFS(R$13:R15,$F$13:$F15,"Category",$E$13:$E15,$E38),0),""),"")</f>
        <v>1</v>
      </c>
      <c r="S38" s="475" t="b">
        <f aca="false">+IFERROR(IF(COUNT(S$13:S15),ROUND(SUMIFS(S$13:S15,$F$13:$F15,"More than 1 percentage of shareholding",$E$13:$E15,$E38),0),""),"")&lt;=IFERROR(IF(COUNT(S$13:S15),ROUND(SUMIFS(S$13:S15,$F$13:$F15,"Category",$E$13:$E15,$E38),0),""),"")</f>
        <v>1</v>
      </c>
      <c r="T38" s="475" t="b">
        <f aca="false">+IFERROR(IF(COUNT(T$13:T15),ROUND(SUMIFS(T$13:T15,$F$13:$F15,"More than 1 percentage of shareholding",$E$13:$E15,$E38),0),""),"")&lt;=IFERROR(IF(COUNT(T$13:T15),ROUND(SUMIFS(T$13:T15,$F$13:$F15,"Category",$E$13:$E15,$E38),0),""),"")</f>
        <v>1</v>
      </c>
      <c r="U38" s="475" t="b">
        <f aca="false">+IFERROR(IF(COUNT(U$13:U15),ROUND(SUMIFS(U$13:U15,$F$13:$F15,"More than 1 percentage of shareholding",$E$13:$E15,$E38),0),""),"")&lt;=IFERROR(IF(COUNT(U$13:U15),ROUND(SUMIFS(U$13:U15,$F$13:$F15,"Category",$E$13:$E15,$E38),0),""),"")</f>
        <v>1</v>
      </c>
      <c r="V38" s="475" t="b">
        <f aca="false">+IFERROR(IF(COUNT(V$13:V15),ROUND(SUMIFS(V$13:V15,$F$13:$F15,"More than 1 percentage of shareholding",$E$13:$E15,$E38),0),""),"")&lt;=IFERROR(IF(COUNT(V$13:V15),ROUND(SUMIFS(V$13:V15,$F$13:$F15,"Category",$E$13:$E15,$E38),0),""),"")</f>
        <v>1</v>
      </c>
      <c r="W38" s="475" t="b">
        <f aca="false">+IFERROR(IF(COUNT(W$13:W15),ROUND(SUMIFS(W$13:W15,$F$13:$F15,"More than 1 percentage of shareholding",$E$13:$E15,$E38),0),""),"")&lt;=IFERROR(IF(COUNT(W$13:W15),ROUND(SUMIFS(W$13:W15,$F$13:$F15,"Category",$E$13:$E15,$E38),0),""),"")</f>
        <v>1</v>
      </c>
      <c r="X38" s="475" t="b">
        <f aca="false">+IFERROR(IF(COUNT(X$13:X15),ROUND(SUMIFS(X$13:X15,$F$13:$F15,"More than 1 percentage of shareholding",$E$13:$E15,$E38),0),""),"")&lt;=IFERROR(IF(COUNT(X$13:X15),ROUND(SUMIFS(X$13:X15,$F$13:$F15,"Category",$E$13:$E15,$E38),0),""),"")</f>
        <v>1</v>
      </c>
      <c r="Y38" s="475" t="b">
        <f aca="false">+IFERROR(IF(COUNT(Y$13:Y15),ROUND(SUMIFS(Y$13:Y15,$F$13:$F15,"More than 1 percentage of shareholding",$E$13:$E15,$E38),0),""),"")&lt;=IFERROR(IF(COUNT(Y$13:Y15),ROUND(SUMIFS(Y$13:Y15,$F$13:$F15,"Category",$E$13:$E15,$E38),0),""),"")</f>
        <v>1</v>
      </c>
      <c r="Z38" s="475" t="b">
        <f aca="false">+IFERROR(IF(COUNT(Z$13:Z15),ROUND(SUMIFS(Z$13:Z15,$F$13:$F15,"More than 1 percentage of shareholding",$E$13:$E15,$E38),0),""),"")&lt;=IFERROR(IF(COUNT(Z$13:Z15),ROUND(SUMIFS(Z$13:Z15,$F$13:$F15,"Category",$E$13:$E15,$E38),0),""),"")</f>
        <v>1</v>
      </c>
      <c r="AA38" s="475" t="b">
        <f aca="false">+IFERROR(IF(COUNT(AA$13:AA15),ROUND(SUMIFS(AA$13:AA15,$F$13:$F15,"More than 1 percentage of shareholding",$E$13:$E15,$E38),0),""),"")&lt;=IFERROR(IF(COUNT(AA$13:AA15),ROUND(SUMIFS(AA$13:AA15,$F$13:$F15,"Category",$E$13:$E15,$E38),0),""),"")</f>
        <v>1</v>
      </c>
    </row>
    <row r="39" customFormat="false" ht="15" hidden="true" customHeight="false" outlineLevel="0" collapsed="false">
      <c r="E39" s="473" t="s">
        <v>561</v>
      </c>
      <c r="F39" s="0" t="str">
        <f aca="false">IF(COUNTIF(E$13:E24,E39)&gt;=1,COUNTIFS(E$13:E24,E39,F$13:F24,"Category"),"")</f>
        <v/>
      </c>
      <c r="G39" s="36"/>
      <c r="I39" s="475" t="b">
        <f aca="false">+IFERROR(IF(COUNT(I$13:I15),ROUND(SUMIFS(I$13:I15,$F$13:$F15,"More than 1 percentage of shareholding",$E$13:$E15,$E39),0),""),"")&lt;=IFERROR(IF(COUNT(I$13:I15),ROUND(SUMIFS(I$13:I15,$F$13:$F15,"Category",$E$13:$E15,$E39),0),""),"")</f>
        <v>1</v>
      </c>
      <c r="J39" s="475" t="b">
        <f aca="false">+IFERROR(IF(COUNT(J$13:J15),ROUND(SUMIFS(J$13:J15,$F$13:$F15,"More than 1 percentage of shareholding",$E$13:$E15,$E39),0),""),"")&lt;=IFERROR(IF(COUNT(J$13:J15),ROUND(SUMIFS(J$13:J15,$F$13:$F15,"Category",$E$13:$E15,$E39),0),""),"")</f>
        <v>1</v>
      </c>
      <c r="K39" s="475" t="b">
        <f aca="false">+IFERROR(IF(COUNT(K$13:K15),ROUND(SUMIFS(K$13:K15,$F$13:$F15,"More than 1 percentage of shareholding",$E$13:$E15,$E39),0),""),"")&lt;=IFERROR(IF(COUNT(K$13:K15),ROUND(SUMIFS(K$13:K15,$F$13:$F15,"Category",$E$13:$E15,$E39),0),""),"")</f>
        <v>1</v>
      </c>
      <c r="L39" s="475" t="b">
        <f aca="false">+IFERROR(IF(COUNT(L$13:L15),ROUND(SUMIFS(L$13:L15,$F$13:$F15,"More than 1 percentage of shareholding",$E$13:$E15,$E39),0),""),"")&lt;=IFERROR(IF(COUNT(L$13:L15),ROUND(SUMIFS(L$13:L15,$F$13:$F15,"Category",$E$13:$E15,$E39),0),""),"")</f>
        <v>1</v>
      </c>
      <c r="M39" s="475" t="b">
        <f aca="false">+IFERROR(IF(COUNT(M$13:M15),ROUND(SUMIFS(M$13:M15,$F$13:$F15,"More than 1 percentage of shareholding",$E$13:$E15,$E39),0),""),"")&lt;=IFERROR(IF(COUNT(M$13:M15),ROUND(SUMIFS(M$13:M15,$F$13:$F15,"Category",$E$13:$E15,$E39),0),""),"")</f>
        <v>1</v>
      </c>
      <c r="N39" s="475" t="b">
        <f aca="false">+IFERROR(IF(COUNT(N$13:N15),ROUND(SUMIFS(N$13:N15,$F$13:$F15,"More than 1 percentage of shareholding",$E$13:$E15,$E39),0),""),"")&lt;=IFERROR(IF(COUNT(N$13:N15),ROUND(SUMIFS(N$13:N15,$F$13:$F15,"Category",$E$13:$E15,$E39),0),""),"")</f>
        <v>1</v>
      </c>
      <c r="O39" s="475" t="b">
        <f aca="false">+IFERROR(IF(COUNT(O$13:O15),ROUND(SUMIFS(O$13:O15,$F$13:$F15,"More than 1 percentage of shareholding",$E$13:$E15,$E39),0),""),"")&lt;=IFERROR(IF(COUNT(O$13:O15),ROUND(SUMIFS(O$13:O15,$F$13:$F15,"Category",$E$13:$E15,$E39),0),""),"")</f>
        <v>1</v>
      </c>
      <c r="P39" s="475" t="b">
        <f aca="false">+IFERROR(IF(COUNT(P$13:P15),ROUND(SUMIFS(P$13:P15,$F$13:$F15,"More than 1 percentage of shareholding",$E$13:$E15,$E39),0),""),"")&lt;=IFERROR(IF(COUNT(P$13:P15),ROUND(SUMIFS(P$13:P15,$F$13:$F15,"Category",$E$13:$E15,$E39),0),""),"")</f>
        <v>1</v>
      </c>
      <c r="Q39" s="475" t="b">
        <f aca="false">+IFERROR(IF(COUNT(Q$13:Q15),ROUND(SUMIFS(Q$13:Q15,$F$13:$F15,"More than 1 percentage of shareholding",$E$13:$E15,$E39),0),""),"")&lt;=IFERROR(IF(COUNT(Q$13:Q15),ROUND(SUMIFS(Q$13:Q15,$F$13:$F15,"Category",$E$13:$E15,$E39),0),""),"")</f>
        <v>1</v>
      </c>
      <c r="R39" s="475" t="b">
        <f aca="false">+IFERROR(IF(COUNT(R$13:R15),ROUND(SUMIFS(R$13:R15,$F$13:$F15,"More than 1 percentage of shareholding",$E$13:$E15,$E39),0),""),"")&lt;=IFERROR(IF(COUNT(R$13:R15),ROUND(SUMIFS(R$13:R15,$F$13:$F15,"Category",$E$13:$E15,$E39),0),""),"")</f>
        <v>1</v>
      </c>
      <c r="S39" s="475" t="b">
        <f aca="false">+IFERROR(IF(COUNT(S$13:S15),ROUND(SUMIFS(S$13:S15,$F$13:$F15,"More than 1 percentage of shareholding",$E$13:$E15,$E39),0),""),"")&lt;=IFERROR(IF(COUNT(S$13:S15),ROUND(SUMIFS(S$13:S15,$F$13:$F15,"Category",$E$13:$E15,$E39),0),""),"")</f>
        <v>1</v>
      </c>
      <c r="T39" s="475" t="b">
        <f aca="false">+IFERROR(IF(COUNT(T$13:T15),ROUND(SUMIFS(T$13:T15,$F$13:$F15,"More than 1 percentage of shareholding",$E$13:$E15,$E39),0),""),"")&lt;=IFERROR(IF(COUNT(T$13:T15),ROUND(SUMIFS(T$13:T15,$F$13:$F15,"Category",$E$13:$E15,$E39),0),""),"")</f>
        <v>1</v>
      </c>
      <c r="U39" s="475" t="b">
        <f aca="false">+IFERROR(IF(COUNT(U$13:U15),ROUND(SUMIFS(U$13:U15,$F$13:$F15,"More than 1 percentage of shareholding",$E$13:$E15,$E39),0),""),"")&lt;=IFERROR(IF(COUNT(U$13:U15),ROUND(SUMIFS(U$13:U15,$F$13:$F15,"Category",$E$13:$E15,$E39),0),""),"")</f>
        <v>1</v>
      </c>
      <c r="V39" s="475" t="b">
        <f aca="false">+IFERROR(IF(COUNT(V$13:V15),ROUND(SUMIFS(V$13:V15,$F$13:$F15,"More than 1 percentage of shareholding",$E$13:$E15,$E39),0),""),"")&lt;=IFERROR(IF(COUNT(V$13:V15),ROUND(SUMIFS(V$13:V15,$F$13:$F15,"Category",$E$13:$E15,$E39),0),""),"")</f>
        <v>1</v>
      </c>
      <c r="W39" s="475" t="b">
        <f aca="false">+IFERROR(IF(COUNT(W$13:W15),ROUND(SUMIFS(W$13:W15,$F$13:$F15,"More than 1 percentage of shareholding",$E$13:$E15,$E39),0),""),"")&lt;=IFERROR(IF(COUNT(W$13:W15),ROUND(SUMIFS(W$13:W15,$F$13:$F15,"Category",$E$13:$E15,$E39),0),""),"")</f>
        <v>1</v>
      </c>
      <c r="X39" s="475" t="b">
        <f aca="false">+IFERROR(IF(COUNT(X$13:X15),ROUND(SUMIFS(X$13:X15,$F$13:$F15,"More than 1 percentage of shareholding",$E$13:$E15,$E39),0),""),"")&lt;=IFERROR(IF(COUNT(X$13:X15),ROUND(SUMIFS(X$13:X15,$F$13:$F15,"Category",$E$13:$E15,$E39),0),""),"")</f>
        <v>1</v>
      </c>
      <c r="Y39" s="475" t="b">
        <f aca="false">+IFERROR(IF(COUNT(Y$13:Y15),ROUND(SUMIFS(Y$13:Y15,$F$13:$F15,"More than 1 percentage of shareholding",$E$13:$E15,$E39),0),""),"")&lt;=IFERROR(IF(COUNT(Y$13:Y15),ROUND(SUMIFS(Y$13:Y15,$F$13:$F15,"Category",$E$13:$E15,$E39),0),""),"")</f>
        <v>1</v>
      </c>
      <c r="Z39" s="475" t="b">
        <f aca="false">+IFERROR(IF(COUNT(Z$13:Z15),ROUND(SUMIFS(Z$13:Z15,$F$13:$F15,"More than 1 percentage of shareholding",$E$13:$E15,$E39),0),""),"")&lt;=IFERROR(IF(COUNT(Z$13:Z15),ROUND(SUMIFS(Z$13:Z15,$F$13:$F15,"Category",$E$13:$E15,$E39),0),""),"")</f>
        <v>1</v>
      </c>
      <c r="AA39" s="475" t="b">
        <f aca="false">+IFERROR(IF(COUNT(AA$13:AA15),ROUND(SUMIFS(AA$13:AA15,$F$13:$F15,"More than 1 percentage of shareholding",$E$13:$E15,$E39),0),""),"")&lt;=IFERROR(IF(COUNT(AA$13:AA15),ROUND(SUMIFS(AA$13:AA15,$F$13:$F15,"Category",$E$13:$E15,$E39),0),""),"")</f>
        <v>1</v>
      </c>
    </row>
    <row r="40" customFormat="false" ht="15" hidden="true" customHeight="false" outlineLevel="0" collapsed="false">
      <c r="E40" s="473" t="s">
        <v>555</v>
      </c>
      <c r="F40" s="0" t="str">
        <f aca="false">IF(COUNTIF(E$13:E25,E40)&gt;=1,COUNTIFS(E$13:E25,E40,F$13:F25,"Category"),"")</f>
        <v/>
      </c>
      <c r="G40" s="36"/>
      <c r="I40" s="475" t="b">
        <f aca="false">+IFERROR(IF(COUNT(I$13:I15),ROUND(SUMIFS(I$13:I15,$F$13:$F15,"More than 1 percentage of shareholding",$E$13:$E15,$E40),0),""),"")&lt;=IFERROR(IF(COUNT(I$13:I15),ROUND(SUMIFS(I$13:I15,$F$13:$F15,"Category",$E$13:$E15,$E40),0),""),"")</f>
        <v>1</v>
      </c>
      <c r="J40" s="475" t="b">
        <f aca="false">+IFERROR(IF(COUNT(J$13:J15),ROUND(SUMIFS(J$13:J15,$F$13:$F15,"More than 1 percentage of shareholding",$E$13:$E15,$E40),0),""),"")&lt;=IFERROR(IF(COUNT(J$13:J15),ROUND(SUMIFS(J$13:J15,$F$13:$F15,"Category",$E$13:$E15,$E40),0),""),"")</f>
        <v>1</v>
      </c>
      <c r="K40" s="475" t="b">
        <f aca="false">+IFERROR(IF(COUNT(K$13:K15),ROUND(SUMIFS(K$13:K15,$F$13:$F15,"More than 1 percentage of shareholding",$E$13:$E15,$E40),0),""),"")&lt;=IFERROR(IF(COUNT(K$13:K15),ROUND(SUMIFS(K$13:K15,$F$13:$F15,"Category",$E$13:$E15,$E40),0),""),"")</f>
        <v>1</v>
      </c>
      <c r="L40" s="475" t="b">
        <f aca="false">+IFERROR(IF(COUNT(L$13:L15),ROUND(SUMIFS(L$13:L15,$F$13:$F15,"More than 1 percentage of shareholding",$E$13:$E15,$E40),0),""),"")&lt;=IFERROR(IF(COUNT(L$13:L15),ROUND(SUMIFS(L$13:L15,$F$13:$F15,"Category",$E$13:$E15,$E40),0),""),"")</f>
        <v>1</v>
      </c>
      <c r="M40" s="475" t="b">
        <f aca="false">+IFERROR(IF(COUNT(M$13:M15),ROUND(SUMIFS(M$13:M15,$F$13:$F15,"More than 1 percentage of shareholding",$E$13:$E15,$E40),0),""),"")&lt;=IFERROR(IF(COUNT(M$13:M15),ROUND(SUMIFS(M$13:M15,$F$13:$F15,"Category",$E$13:$E15,$E40),0),""),"")</f>
        <v>1</v>
      </c>
      <c r="N40" s="475" t="b">
        <f aca="false">+IFERROR(IF(COUNT(N$13:N15),ROUND(SUMIFS(N$13:N15,$F$13:$F15,"More than 1 percentage of shareholding",$E$13:$E15,$E40),0),""),"")&lt;=IFERROR(IF(COUNT(N$13:N15),ROUND(SUMIFS(N$13:N15,$F$13:$F15,"Category",$E$13:$E15,$E40),0),""),"")</f>
        <v>1</v>
      </c>
      <c r="O40" s="475" t="b">
        <f aca="false">+IFERROR(IF(COUNT(O$13:O15),ROUND(SUMIFS(O$13:O15,$F$13:$F15,"More than 1 percentage of shareholding",$E$13:$E15,$E40),0),""),"")&lt;=IFERROR(IF(COUNT(O$13:O15),ROUND(SUMIFS(O$13:O15,$F$13:$F15,"Category",$E$13:$E15,$E40),0),""),"")</f>
        <v>1</v>
      </c>
      <c r="P40" s="475" t="b">
        <f aca="false">+IFERROR(IF(COUNT(P$13:P15),ROUND(SUMIFS(P$13:P15,$F$13:$F15,"More than 1 percentage of shareholding",$E$13:$E15,$E40),0),""),"")&lt;=IFERROR(IF(COUNT(P$13:P15),ROUND(SUMIFS(P$13:P15,$F$13:$F15,"Category",$E$13:$E15,$E40),0),""),"")</f>
        <v>1</v>
      </c>
      <c r="Q40" s="475" t="b">
        <f aca="false">+IFERROR(IF(COUNT(Q$13:Q15),ROUND(SUMIFS(Q$13:Q15,$F$13:$F15,"More than 1 percentage of shareholding",$E$13:$E15,$E40),0),""),"")&lt;=IFERROR(IF(COUNT(Q$13:Q15),ROUND(SUMIFS(Q$13:Q15,$F$13:$F15,"Category",$E$13:$E15,$E40),0),""),"")</f>
        <v>1</v>
      </c>
      <c r="R40" s="475" t="b">
        <f aca="false">+IFERROR(IF(COUNT(R$13:R15),ROUND(SUMIFS(R$13:R15,$F$13:$F15,"More than 1 percentage of shareholding",$E$13:$E15,$E40),0),""),"")&lt;=IFERROR(IF(COUNT(R$13:R15),ROUND(SUMIFS(R$13:R15,$F$13:$F15,"Category",$E$13:$E15,$E40),0),""),"")</f>
        <v>1</v>
      </c>
      <c r="S40" s="475" t="b">
        <f aca="false">+IFERROR(IF(COUNT(S$13:S15),ROUND(SUMIFS(S$13:S15,$F$13:$F15,"More than 1 percentage of shareholding",$E$13:$E15,$E40),0),""),"")&lt;=IFERROR(IF(COUNT(S$13:S15),ROUND(SUMIFS(S$13:S15,$F$13:$F15,"Category",$E$13:$E15,$E40),0),""),"")</f>
        <v>1</v>
      </c>
      <c r="T40" s="475" t="b">
        <f aca="false">+IFERROR(IF(COUNT(T$13:T15),ROUND(SUMIFS(T$13:T15,$F$13:$F15,"More than 1 percentage of shareholding",$E$13:$E15,$E40),0),""),"")&lt;=IFERROR(IF(COUNT(T$13:T15),ROUND(SUMIFS(T$13:T15,$F$13:$F15,"Category",$E$13:$E15,$E40),0),""),"")</f>
        <v>1</v>
      </c>
      <c r="U40" s="475" t="b">
        <f aca="false">+IFERROR(IF(COUNT(U$13:U15),ROUND(SUMIFS(U$13:U15,$F$13:$F15,"More than 1 percentage of shareholding",$E$13:$E15,$E40),0),""),"")&lt;=IFERROR(IF(COUNT(U$13:U15),ROUND(SUMIFS(U$13:U15,$F$13:$F15,"Category",$E$13:$E15,$E40),0),""),"")</f>
        <v>1</v>
      </c>
      <c r="V40" s="475" t="b">
        <f aca="false">+IFERROR(IF(COUNT(V$13:V15),ROUND(SUMIFS(V$13:V15,$F$13:$F15,"More than 1 percentage of shareholding",$E$13:$E15,$E40),0),""),"")&lt;=IFERROR(IF(COUNT(V$13:V15),ROUND(SUMIFS(V$13:V15,$F$13:$F15,"Category",$E$13:$E15,$E40),0),""),"")</f>
        <v>1</v>
      </c>
      <c r="W40" s="475" t="b">
        <f aca="false">+IFERROR(IF(COUNT(W$13:W15),ROUND(SUMIFS(W$13:W15,$F$13:$F15,"More than 1 percentage of shareholding",$E$13:$E15,$E40),0),""),"")&lt;=IFERROR(IF(COUNT(W$13:W15),ROUND(SUMIFS(W$13:W15,$F$13:$F15,"Category",$E$13:$E15,$E40),0),""),"")</f>
        <v>1</v>
      </c>
      <c r="X40" s="475" t="b">
        <f aca="false">+IFERROR(IF(COUNT(X$13:X15),ROUND(SUMIFS(X$13:X15,$F$13:$F15,"More than 1 percentage of shareholding",$E$13:$E15,$E40),0),""),"")&lt;=IFERROR(IF(COUNT(X$13:X15),ROUND(SUMIFS(X$13:X15,$F$13:$F15,"Category",$E$13:$E15,$E40),0),""),"")</f>
        <v>1</v>
      </c>
      <c r="Y40" s="475" t="b">
        <f aca="false">+IFERROR(IF(COUNT(Y$13:Y15),ROUND(SUMIFS(Y$13:Y15,$F$13:$F15,"More than 1 percentage of shareholding",$E$13:$E15,$E40),0),""),"")&lt;=IFERROR(IF(COUNT(Y$13:Y15),ROUND(SUMIFS(Y$13:Y15,$F$13:$F15,"Category",$E$13:$E15,$E40),0),""),"")</f>
        <v>1</v>
      </c>
      <c r="Z40" s="475" t="b">
        <f aca="false">+IFERROR(IF(COUNT(Z$13:Z15),ROUND(SUMIFS(Z$13:Z15,$F$13:$F15,"More than 1 percentage of shareholding",$E$13:$E15,$E40),0),""),"")&lt;=IFERROR(IF(COUNT(Z$13:Z15),ROUND(SUMIFS(Z$13:Z15,$F$13:$F15,"Category",$E$13:$E15,$E40),0),""),"")</f>
        <v>1</v>
      </c>
      <c r="AA40" s="475" t="b">
        <f aca="false">+IFERROR(IF(COUNT(AA$13:AA15),ROUND(SUMIFS(AA$13:AA15,$F$13:$F15,"More than 1 percentage of shareholding",$E$13:$E15,$E40),0),""),"")&lt;=IFERROR(IF(COUNT(AA$13:AA15),ROUND(SUMIFS(AA$13:AA15,$F$13:$F15,"Category",$E$13:$E15,$E40),0),""),"")</f>
        <v>1</v>
      </c>
    </row>
    <row r="41" customFormat="false" ht="15" hidden="true" customHeight="false" outlineLevel="0" collapsed="false">
      <c r="E41" s="473" t="s">
        <v>584</v>
      </c>
      <c r="F41" s="0" t="str">
        <f aca="false">IF(COUNTIF(E$13:E26,E41)&gt;=1,COUNTIFS(E$13:E26,E41,F$13:F26,"Category"),"")</f>
        <v/>
      </c>
      <c r="G41" s="36"/>
      <c r="I41" s="475" t="b">
        <f aca="false">+IFERROR(IF(COUNT(I$13:I15),ROUND(SUMIFS(I$13:I15,$F$13:$F15,"More than 1 percentage of shareholding",$E$13:$E15,$E41),0),""),"")&lt;=IFERROR(IF(COUNT(I$13:I15),ROUND(SUMIFS(I$13:I15,$F$13:$F15,"Category",$E$13:$E15,$E41),0),""),"")</f>
        <v>1</v>
      </c>
      <c r="J41" s="475" t="b">
        <f aca="false">+IFERROR(IF(COUNT(J$13:J15),ROUND(SUMIFS(J$13:J15,$F$13:$F15,"More than 1 percentage of shareholding",$E$13:$E15,$E41),0),""),"")&lt;=IFERROR(IF(COUNT(J$13:J15),ROUND(SUMIFS(J$13:J15,$F$13:$F15,"Category",$E$13:$E15,$E41),0),""),"")</f>
        <v>1</v>
      </c>
      <c r="K41" s="475" t="b">
        <f aca="false">+IFERROR(IF(COUNT(K$13:K15),ROUND(SUMIFS(K$13:K15,$F$13:$F15,"More than 1 percentage of shareholding",$E$13:$E15,$E41),0),""),"")&lt;=IFERROR(IF(COUNT(K$13:K15),ROUND(SUMIFS(K$13:K15,$F$13:$F15,"Category",$E$13:$E15,$E41),0),""),"")</f>
        <v>1</v>
      </c>
      <c r="L41" s="475" t="b">
        <f aca="false">+IFERROR(IF(COUNT(L$13:L15),ROUND(SUMIFS(L$13:L15,$F$13:$F15,"More than 1 percentage of shareholding",$E$13:$E15,$E41),0),""),"")&lt;=IFERROR(IF(COUNT(L$13:L15),ROUND(SUMIFS(L$13:L15,$F$13:$F15,"Category",$E$13:$E15,$E41),0),""),"")</f>
        <v>1</v>
      </c>
      <c r="M41" s="475" t="b">
        <f aca="false">+IFERROR(IF(COUNT(M$13:M15),ROUND(SUMIFS(M$13:M15,$F$13:$F15,"More than 1 percentage of shareholding",$E$13:$E15,$E41),0),""),"")&lt;=IFERROR(IF(COUNT(M$13:M15),ROUND(SUMIFS(M$13:M15,$F$13:$F15,"Category",$E$13:$E15,$E41),0),""),"")</f>
        <v>1</v>
      </c>
      <c r="N41" s="475" t="b">
        <f aca="false">+IFERROR(IF(COUNT(N$13:N15),ROUND(SUMIFS(N$13:N15,$F$13:$F15,"More than 1 percentage of shareholding",$E$13:$E15,$E41),0),""),"")&lt;=IFERROR(IF(COUNT(N$13:N15),ROUND(SUMIFS(N$13:N15,$F$13:$F15,"Category",$E$13:$E15,$E41),0),""),"")</f>
        <v>1</v>
      </c>
      <c r="O41" s="475" t="b">
        <f aca="false">+IFERROR(IF(COUNT(O$13:O15),ROUND(SUMIFS(O$13:O15,$F$13:$F15,"More than 1 percentage of shareholding",$E$13:$E15,$E41),0),""),"")&lt;=IFERROR(IF(COUNT(O$13:O15),ROUND(SUMIFS(O$13:O15,$F$13:$F15,"Category",$E$13:$E15,$E41),0),""),"")</f>
        <v>1</v>
      </c>
      <c r="P41" s="475" t="b">
        <f aca="false">+IFERROR(IF(COUNT(P$13:P15),ROUND(SUMIFS(P$13:P15,$F$13:$F15,"More than 1 percentage of shareholding",$E$13:$E15,$E41),0),""),"")&lt;=IFERROR(IF(COUNT(P$13:P15),ROUND(SUMIFS(P$13:P15,$F$13:$F15,"Category",$E$13:$E15,$E41),0),""),"")</f>
        <v>1</v>
      </c>
      <c r="Q41" s="475" t="b">
        <f aca="false">+IFERROR(IF(COUNT(Q$13:Q15),ROUND(SUMIFS(Q$13:Q15,$F$13:$F15,"More than 1 percentage of shareholding",$E$13:$E15,$E41),0),""),"")&lt;=IFERROR(IF(COUNT(Q$13:Q15),ROUND(SUMIFS(Q$13:Q15,$F$13:$F15,"Category",$E$13:$E15,$E41),0),""),"")</f>
        <v>1</v>
      </c>
      <c r="R41" s="475" t="b">
        <f aca="false">+IFERROR(IF(COUNT(R$13:R15),ROUND(SUMIFS(R$13:R15,$F$13:$F15,"More than 1 percentage of shareholding",$E$13:$E15,$E41),0),""),"")&lt;=IFERROR(IF(COUNT(R$13:R15),ROUND(SUMIFS(R$13:R15,$F$13:$F15,"Category",$E$13:$E15,$E41),0),""),"")</f>
        <v>1</v>
      </c>
      <c r="S41" s="475" t="b">
        <f aca="false">+IFERROR(IF(COUNT(S$13:S15),ROUND(SUMIFS(S$13:S15,$F$13:$F15,"More than 1 percentage of shareholding",$E$13:$E15,$E41),0),""),"")&lt;=IFERROR(IF(COUNT(S$13:S15),ROUND(SUMIFS(S$13:S15,$F$13:$F15,"Category",$E$13:$E15,$E41),0),""),"")</f>
        <v>1</v>
      </c>
      <c r="T41" s="475" t="b">
        <f aca="false">+IFERROR(IF(COUNT(T$13:T15),ROUND(SUMIFS(T$13:T15,$F$13:$F15,"More than 1 percentage of shareholding",$E$13:$E15,$E41),0),""),"")&lt;=IFERROR(IF(COUNT(T$13:T15),ROUND(SUMIFS(T$13:T15,$F$13:$F15,"Category",$E$13:$E15,$E41),0),""),"")</f>
        <v>1</v>
      </c>
      <c r="U41" s="475" t="b">
        <f aca="false">+IFERROR(IF(COUNT(U$13:U15),ROUND(SUMIFS(U$13:U15,$F$13:$F15,"More than 1 percentage of shareholding",$E$13:$E15,$E41),0),""),"")&lt;=IFERROR(IF(COUNT(U$13:U15),ROUND(SUMIFS(U$13:U15,$F$13:$F15,"Category",$E$13:$E15,$E41),0),""),"")</f>
        <v>1</v>
      </c>
      <c r="V41" s="475" t="b">
        <f aca="false">+IFERROR(IF(COUNT(V$13:V15),ROUND(SUMIFS(V$13:V15,$F$13:$F15,"More than 1 percentage of shareholding",$E$13:$E15,$E41),0),""),"")&lt;=IFERROR(IF(COUNT(V$13:V15),ROUND(SUMIFS(V$13:V15,$F$13:$F15,"Category",$E$13:$E15,$E41),0),""),"")</f>
        <v>1</v>
      </c>
      <c r="W41" s="475" t="b">
        <f aca="false">+IFERROR(IF(COUNT(W$13:W15),ROUND(SUMIFS(W$13:W15,$F$13:$F15,"More than 1 percentage of shareholding",$E$13:$E15,$E41),0),""),"")&lt;=IFERROR(IF(COUNT(W$13:W15),ROUND(SUMIFS(W$13:W15,$F$13:$F15,"Category",$E$13:$E15,$E41),0),""),"")</f>
        <v>1</v>
      </c>
      <c r="X41" s="475" t="b">
        <f aca="false">+IFERROR(IF(COUNT(X$13:X15),ROUND(SUMIFS(X$13:X15,$F$13:$F15,"More than 1 percentage of shareholding",$E$13:$E15,$E41),0),""),"")&lt;=IFERROR(IF(COUNT(X$13:X15),ROUND(SUMIFS(X$13:X15,$F$13:$F15,"Category",$E$13:$E15,$E41),0),""),"")</f>
        <v>1</v>
      </c>
      <c r="Y41" s="475" t="b">
        <f aca="false">+IFERROR(IF(COUNT(Y$13:Y15),ROUND(SUMIFS(Y$13:Y15,$F$13:$F15,"More than 1 percentage of shareholding",$E$13:$E15,$E41),0),""),"")&lt;=IFERROR(IF(COUNT(Y$13:Y15),ROUND(SUMIFS(Y$13:Y15,$F$13:$F15,"Category",$E$13:$E15,$E41),0),""),"")</f>
        <v>1</v>
      </c>
      <c r="Z41" s="475" t="b">
        <f aca="false">+IFERROR(IF(COUNT(Z$13:Z15),ROUND(SUMIFS(Z$13:Z15,$F$13:$F15,"More than 1 percentage of shareholding",$E$13:$E15,$E41),0),""),"")&lt;=IFERROR(IF(COUNT(Z$13:Z15),ROUND(SUMIFS(Z$13:Z15,$F$13:$F15,"Category",$E$13:$E15,$E41),0),""),"")</f>
        <v>1</v>
      </c>
      <c r="AA41" s="475" t="b">
        <f aca="false">+IFERROR(IF(COUNT(AA$13:AA15),ROUND(SUMIFS(AA$13:AA15,$F$13:$F15,"More than 1 percentage of shareholding",$E$13:$E15,$E41),0),""),"")&lt;=IFERROR(IF(COUNT(AA$13:AA15),ROUND(SUMIFS(AA$13:AA15,$F$13:$F15,"Category",$E$13:$E15,$E41),0),""),"")</f>
        <v>1</v>
      </c>
    </row>
    <row r="42" customFormat="false" ht="15" hidden="true" customHeight="false" outlineLevel="0" collapsed="false">
      <c r="E42" s="473" t="s">
        <v>585</v>
      </c>
      <c r="F42" s="0" t="str">
        <f aca="false">IF(COUNTIF(E$13:E27,E42)&gt;=1,COUNTIFS(E$13:E27,E42,F$13:F27,"Category"),"")</f>
        <v/>
      </c>
      <c r="G42" s="36"/>
      <c r="I42" s="475" t="b">
        <f aca="false">+IFERROR(IF(COUNT(I$13:I15),ROUND(SUMIFS(I$13:I15,$F$13:$F15,"More than 1 percentage of shareholding",$E$13:$E15,$E42),0),""),"")&lt;=IFERROR(IF(COUNT(I$13:I15),ROUND(SUMIFS(I$13:I15,$F$13:$F15,"Category",$E$13:$E15,$E42),0),""),"")</f>
        <v>1</v>
      </c>
      <c r="J42" s="475" t="b">
        <f aca="false">+IFERROR(IF(COUNT(J$13:J15),ROUND(SUMIFS(J$13:J15,$F$13:$F15,"More than 1 percentage of shareholding",$E$13:$E15,$E42),0),""),"")&lt;=IFERROR(IF(COUNT(J$13:J15),ROUND(SUMIFS(J$13:J15,$F$13:$F15,"Category",$E$13:$E15,$E42),0),""),"")</f>
        <v>1</v>
      </c>
      <c r="K42" s="475" t="b">
        <f aca="false">+IFERROR(IF(COUNT(K$13:K15),ROUND(SUMIFS(K$13:K15,$F$13:$F15,"More than 1 percentage of shareholding",$E$13:$E15,$E42),0),""),"")&lt;=IFERROR(IF(COUNT(K$13:K15),ROUND(SUMIFS(K$13:K15,$F$13:$F15,"Category",$E$13:$E15,$E42),0),""),"")</f>
        <v>1</v>
      </c>
      <c r="L42" s="475" t="b">
        <f aca="false">+IFERROR(IF(COUNT(L$13:L15),ROUND(SUMIFS(L$13:L15,$F$13:$F15,"More than 1 percentage of shareholding",$E$13:$E15,$E42),0),""),"")&lt;=IFERROR(IF(COUNT(L$13:L15),ROUND(SUMIFS(L$13:L15,$F$13:$F15,"Category",$E$13:$E15,$E42),0),""),"")</f>
        <v>1</v>
      </c>
      <c r="M42" s="475" t="b">
        <f aca="false">+IFERROR(IF(COUNT(M$13:M15),ROUND(SUMIFS(M$13:M15,$F$13:$F15,"More than 1 percentage of shareholding",$E$13:$E15,$E42),0),""),"")&lt;=IFERROR(IF(COUNT(M$13:M15),ROUND(SUMIFS(M$13:M15,$F$13:$F15,"Category",$E$13:$E15,$E42),0),""),"")</f>
        <v>1</v>
      </c>
      <c r="N42" s="475" t="b">
        <f aca="false">+IFERROR(IF(COUNT(N$13:N15),ROUND(SUMIFS(N$13:N15,$F$13:$F15,"More than 1 percentage of shareholding",$E$13:$E15,$E42),0),""),"")&lt;=IFERROR(IF(COUNT(N$13:N15),ROUND(SUMIFS(N$13:N15,$F$13:$F15,"Category",$E$13:$E15,$E42),0),""),"")</f>
        <v>1</v>
      </c>
      <c r="O42" s="475" t="b">
        <f aca="false">+IFERROR(IF(COUNT(O$13:O15),ROUND(SUMIFS(O$13:O15,$F$13:$F15,"More than 1 percentage of shareholding",$E$13:$E15,$E42),0),""),"")&lt;=IFERROR(IF(COUNT(O$13:O15),ROUND(SUMIFS(O$13:O15,$F$13:$F15,"Category",$E$13:$E15,$E42),0),""),"")</f>
        <v>1</v>
      </c>
      <c r="P42" s="475" t="b">
        <f aca="false">+IFERROR(IF(COUNT(P$13:P15),ROUND(SUMIFS(P$13:P15,$F$13:$F15,"More than 1 percentage of shareholding",$E$13:$E15,$E42),0),""),"")&lt;=IFERROR(IF(COUNT(P$13:P15),ROUND(SUMIFS(P$13:P15,$F$13:$F15,"Category",$E$13:$E15,$E42),0),""),"")</f>
        <v>1</v>
      </c>
      <c r="Q42" s="475" t="b">
        <f aca="false">+IFERROR(IF(COUNT(Q$13:Q15),ROUND(SUMIFS(Q$13:Q15,$F$13:$F15,"More than 1 percentage of shareholding",$E$13:$E15,$E42),0),""),"")&lt;=IFERROR(IF(COUNT(Q$13:Q15),ROUND(SUMIFS(Q$13:Q15,$F$13:$F15,"Category",$E$13:$E15,$E42),0),""),"")</f>
        <v>1</v>
      </c>
      <c r="R42" s="475" t="b">
        <f aca="false">+IFERROR(IF(COUNT(R$13:R15),ROUND(SUMIFS(R$13:R15,$F$13:$F15,"More than 1 percentage of shareholding",$E$13:$E15,$E42),0),""),"")&lt;=IFERROR(IF(COUNT(R$13:R15),ROUND(SUMIFS(R$13:R15,$F$13:$F15,"Category",$E$13:$E15,$E42),0),""),"")</f>
        <v>1</v>
      </c>
      <c r="S42" s="475" t="b">
        <f aca="false">+IFERROR(IF(COUNT(S$13:S15),ROUND(SUMIFS(S$13:S15,$F$13:$F15,"More than 1 percentage of shareholding",$E$13:$E15,$E42),0),""),"")&lt;=IFERROR(IF(COUNT(S$13:S15),ROUND(SUMIFS(S$13:S15,$F$13:$F15,"Category",$E$13:$E15,$E42),0),""),"")</f>
        <v>1</v>
      </c>
      <c r="T42" s="475" t="b">
        <f aca="false">+IFERROR(IF(COUNT(T$13:T15),ROUND(SUMIFS(T$13:T15,$F$13:$F15,"More than 1 percentage of shareholding",$E$13:$E15,$E42),0),""),"")&lt;=IFERROR(IF(COUNT(T$13:T15),ROUND(SUMIFS(T$13:T15,$F$13:$F15,"Category",$E$13:$E15,$E42),0),""),"")</f>
        <v>1</v>
      </c>
      <c r="U42" s="475" t="b">
        <f aca="false">+IFERROR(IF(COUNT(U$13:U15),ROUND(SUMIFS(U$13:U15,$F$13:$F15,"More than 1 percentage of shareholding",$E$13:$E15,$E42),0),""),"")&lt;=IFERROR(IF(COUNT(U$13:U15),ROUND(SUMIFS(U$13:U15,$F$13:$F15,"Category",$E$13:$E15,$E42),0),""),"")</f>
        <v>1</v>
      </c>
      <c r="V42" s="475" t="b">
        <f aca="false">+IFERROR(IF(COUNT(V$13:V15),ROUND(SUMIFS(V$13:V15,$F$13:$F15,"More than 1 percentage of shareholding",$E$13:$E15,$E42),0),""),"")&lt;=IFERROR(IF(COUNT(V$13:V15),ROUND(SUMIFS(V$13:V15,$F$13:$F15,"Category",$E$13:$E15,$E42),0),""),"")</f>
        <v>1</v>
      </c>
      <c r="W42" s="475" t="b">
        <f aca="false">+IFERROR(IF(COUNT(W$13:W15),ROUND(SUMIFS(W$13:W15,$F$13:$F15,"More than 1 percentage of shareholding",$E$13:$E15,$E42),0),""),"")&lt;=IFERROR(IF(COUNT(W$13:W15),ROUND(SUMIFS(W$13:W15,$F$13:$F15,"Category",$E$13:$E15,$E42),0),""),"")</f>
        <v>1</v>
      </c>
      <c r="X42" s="475" t="b">
        <f aca="false">+IFERROR(IF(COUNT(X$13:X15),ROUND(SUMIFS(X$13:X15,$F$13:$F15,"More than 1 percentage of shareholding",$E$13:$E15,$E42),0),""),"")&lt;=IFERROR(IF(COUNT(X$13:X15),ROUND(SUMIFS(X$13:X15,$F$13:$F15,"Category",$E$13:$E15,$E42),0),""),"")</f>
        <v>1</v>
      </c>
      <c r="Y42" s="475" t="b">
        <f aca="false">+IFERROR(IF(COUNT(Y$13:Y15),ROUND(SUMIFS(Y$13:Y15,$F$13:$F15,"More than 1 percentage of shareholding",$E$13:$E15,$E42),0),""),"")&lt;=IFERROR(IF(COUNT(Y$13:Y15),ROUND(SUMIFS(Y$13:Y15,$F$13:$F15,"Category",$E$13:$E15,$E42),0),""),"")</f>
        <v>1</v>
      </c>
      <c r="Z42" s="475" t="b">
        <f aca="false">+IFERROR(IF(COUNT(Z$13:Z15),ROUND(SUMIFS(Z$13:Z15,$F$13:$F15,"More than 1 percentage of shareholding",$E$13:$E15,$E42),0),""),"")&lt;=IFERROR(IF(COUNT(Z$13:Z15),ROUND(SUMIFS(Z$13:Z15,$F$13:$F15,"Category",$E$13:$E15,$E42),0),""),"")</f>
        <v>1</v>
      </c>
      <c r="AA42" s="475" t="b">
        <f aca="false">+IFERROR(IF(COUNT(AA$13:AA15),ROUND(SUMIFS(AA$13:AA15,$F$13:$F15,"More than 1 percentage of shareholding",$E$13:$E15,$E42),0),""),"")&lt;=IFERROR(IF(COUNT(AA$13:AA15),ROUND(SUMIFS(AA$13:AA15,$F$13:$F15,"Category",$E$13:$E15,$E42),0),""),"")</f>
        <v>1</v>
      </c>
    </row>
    <row r="43" customFormat="false" ht="15" hidden="true" customHeight="false" outlineLevel="0" collapsed="false">
      <c r="E43" s="473" t="s">
        <v>567</v>
      </c>
      <c r="F43" s="0" t="str">
        <f aca="false">IF(COUNTIF(E$13:E28,E43)&gt;=1,COUNTIFS(E$13:E28,E43,F$13:F28,"Category"),"")</f>
        <v/>
      </c>
      <c r="G43" s="36"/>
      <c r="I43" s="475" t="b">
        <f aca="false">+IFERROR(IF(COUNT(I$13:I15),ROUND(SUMIFS(I$13:I15,$F$13:$F15,"More than 1 percentage of shareholding",$E$13:$E15,$E43),0),""),"")&lt;=IFERROR(IF(COUNT(I$13:I15),ROUND(SUMIFS(I$13:I15,$F$13:$F15,"Category",$E$13:$E15,$E43),0),""),"")</f>
        <v>1</v>
      </c>
      <c r="J43" s="475" t="b">
        <f aca="false">+IFERROR(IF(COUNT(J$13:J15),ROUND(SUMIFS(J$13:J15,$F$13:$F15,"More than 1 percentage of shareholding",$E$13:$E15,$E43),0),""),"")&lt;=IFERROR(IF(COUNT(J$13:J15),ROUND(SUMIFS(J$13:J15,$F$13:$F15,"Category",$E$13:$E15,$E43),0),""),"")</f>
        <v>1</v>
      </c>
      <c r="K43" s="475" t="b">
        <f aca="false">+IFERROR(IF(COUNT(K$13:K15),ROUND(SUMIFS(K$13:K15,$F$13:$F15,"More than 1 percentage of shareholding",$E$13:$E15,$E43),0),""),"")&lt;=IFERROR(IF(COUNT(K$13:K15),ROUND(SUMIFS(K$13:K15,$F$13:$F15,"Category",$E$13:$E15,$E43),0),""),"")</f>
        <v>1</v>
      </c>
      <c r="L43" s="475" t="b">
        <f aca="false">+IFERROR(IF(COUNT(L$13:L15),ROUND(SUMIFS(L$13:L15,$F$13:$F15,"More than 1 percentage of shareholding",$E$13:$E15,$E43),0),""),"")&lt;=IFERROR(IF(COUNT(L$13:L15),ROUND(SUMIFS(L$13:L15,$F$13:$F15,"Category",$E$13:$E15,$E43),0),""),"")</f>
        <v>1</v>
      </c>
      <c r="M43" s="475" t="b">
        <f aca="false">+IFERROR(IF(COUNT(M$13:M15),ROUND(SUMIFS(M$13:M15,$F$13:$F15,"More than 1 percentage of shareholding",$E$13:$E15,$E43),0),""),"")&lt;=IFERROR(IF(COUNT(M$13:M15),ROUND(SUMIFS(M$13:M15,$F$13:$F15,"Category",$E$13:$E15,$E43),0),""),"")</f>
        <v>1</v>
      </c>
      <c r="N43" s="475" t="b">
        <f aca="false">+IFERROR(IF(COUNT(N$13:N15),ROUND(SUMIFS(N$13:N15,$F$13:$F15,"More than 1 percentage of shareholding",$E$13:$E15,$E43),0),""),"")&lt;=IFERROR(IF(COUNT(N$13:N15),ROUND(SUMIFS(N$13:N15,$F$13:$F15,"Category",$E$13:$E15,$E43),0),""),"")</f>
        <v>1</v>
      </c>
      <c r="O43" s="475" t="b">
        <f aca="false">+IFERROR(IF(COUNT(O$13:O15),ROUND(SUMIFS(O$13:O15,$F$13:$F15,"More than 1 percentage of shareholding",$E$13:$E15,$E43),0),""),"")&lt;=IFERROR(IF(COUNT(O$13:O15),ROUND(SUMIFS(O$13:O15,$F$13:$F15,"Category",$E$13:$E15,$E43),0),""),"")</f>
        <v>1</v>
      </c>
      <c r="P43" s="475" t="b">
        <f aca="false">+IFERROR(IF(COUNT(P$13:P15),ROUND(SUMIFS(P$13:P15,$F$13:$F15,"More than 1 percentage of shareholding",$E$13:$E15,$E43),0),""),"")&lt;=IFERROR(IF(COUNT(P$13:P15),ROUND(SUMIFS(P$13:P15,$F$13:$F15,"Category",$E$13:$E15,$E43),0),""),"")</f>
        <v>1</v>
      </c>
      <c r="Q43" s="475" t="b">
        <f aca="false">+IFERROR(IF(COUNT(Q$13:Q15),ROUND(SUMIFS(Q$13:Q15,$F$13:$F15,"More than 1 percentage of shareholding",$E$13:$E15,$E43),0),""),"")&lt;=IFERROR(IF(COUNT(Q$13:Q15),ROUND(SUMIFS(Q$13:Q15,$F$13:$F15,"Category",$E$13:$E15,$E43),0),""),"")</f>
        <v>1</v>
      </c>
      <c r="R43" s="475" t="b">
        <f aca="false">+IFERROR(IF(COUNT(R$13:R15),ROUND(SUMIFS(R$13:R15,$F$13:$F15,"More than 1 percentage of shareholding",$E$13:$E15,$E43),0),""),"")&lt;=IFERROR(IF(COUNT(R$13:R15),ROUND(SUMIFS(R$13:R15,$F$13:$F15,"Category",$E$13:$E15,$E43),0),""),"")</f>
        <v>1</v>
      </c>
      <c r="S43" s="475" t="b">
        <f aca="false">+IFERROR(IF(COUNT(S$13:S15),ROUND(SUMIFS(S$13:S15,$F$13:$F15,"More than 1 percentage of shareholding",$E$13:$E15,$E43),0),""),"")&lt;=IFERROR(IF(COUNT(S$13:S15),ROUND(SUMIFS(S$13:S15,$F$13:$F15,"Category",$E$13:$E15,$E43),0),""),"")</f>
        <v>1</v>
      </c>
      <c r="T43" s="475" t="b">
        <f aca="false">+IFERROR(IF(COUNT(T$13:T15),ROUND(SUMIFS(T$13:T15,$F$13:$F15,"More than 1 percentage of shareholding",$E$13:$E15,$E43),0),""),"")&lt;=IFERROR(IF(COUNT(T$13:T15),ROUND(SUMIFS(T$13:T15,$F$13:$F15,"Category",$E$13:$E15,$E43),0),""),"")</f>
        <v>1</v>
      </c>
      <c r="U43" s="475" t="b">
        <f aca="false">+IFERROR(IF(COUNT(U$13:U15),ROUND(SUMIFS(U$13:U15,$F$13:$F15,"More than 1 percentage of shareholding",$E$13:$E15,$E43),0),""),"")&lt;=IFERROR(IF(COUNT(U$13:U15),ROUND(SUMIFS(U$13:U15,$F$13:$F15,"Category",$E$13:$E15,$E43),0),""),"")</f>
        <v>1</v>
      </c>
      <c r="V43" s="475" t="b">
        <f aca="false">+IFERROR(IF(COUNT(V$13:V15),ROUND(SUMIFS(V$13:V15,$F$13:$F15,"More than 1 percentage of shareholding",$E$13:$E15,$E43),0),""),"")&lt;=IFERROR(IF(COUNT(V$13:V15),ROUND(SUMIFS(V$13:V15,$F$13:$F15,"Category",$E$13:$E15,$E43),0),""),"")</f>
        <v>1</v>
      </c>
      <c r="W43" s="475" t="b">
        <f aca="false">+IFERROR(IF(COUNT(W$13:W15),ROUND(SUMIFS(W$13:W15,$F$13:$F15,"More than 1 percentage of shareholding",$E$13:$E15,$E43),0),""),"")&lt;=IFERROR(IF(COUNT(W$13:W15),ROUND(SUMIFS(W$13:W15,$F$13:$F15,"Category",$E$13:$E15,$E43),0),""),"")</f>
        <v>1</v>
      </c>
      <c r="X43" s="475" t="b">
        <f aca="false">+IFERROR(IF(COUNT(X$13:X15),ROUND(SUMIFS(X$13:X15,$F$13:$F15,"More than 1 percentage of shareholding",$E$13:$E15,$E43),0),""),"")&lt;=IFERROR(IF(COUNT(X$13:X15),ROUND(SUMIFS(X$13:X15,$F$13:$F15,"Category",$E$13:$E15,$E43),0),""),"")</f>
        <v>1</v>
      </c>
      <c r="Y43" s="475" t="b">
        <f aca="false">+IFERROR(IF(COUNT(Y$13:Y15),ROUND(SUMIFS(Y$13:Y15,$F$13:$F15,"More than 1 percentage of shareholding",$E$13:$E15,$E43),0),""),"")&lt;=IFERROR(IF(COUNT(Y$13:Y15),ROUND(SUMIFS(Y$13:Y15,$F$13:$F15,"Category",$E$13:$E15,$E43),0),""),"")</f>
        <v>1</v>
      </c>
      <c r="Z43" s="475" t="b">
        <f aca="false">+IFERROR(IF(COUNT(Z$13:Z15),ROUND(SUMIFS(Z$13:Z15,$F$13:$F15,"More than 1 percentage of shareholding",$E$13:$E15,$E43),0),""),"")&lt;=IFERROR(IF(COUNT(Z$13:Z15),ROUND(SUMIFS(Z$13:Z15,$F$13:$F15,"Category",$E$13:$E15,$E43),0),""),"")</f>
        <v>1</v>
      </c>
      <c r="AA43" s="475" t="b">
        <f aca="false">+IFERROR(IF(COUNT(AA$13:AA15),ROUND(SUMIFS(AA$13:AA15,$F$13:$F15,"More than 1 percentage of shareholding",$E$13:$E15,$E43),0),""),"")&lt;=IFERROR(IF(COUNT(AA$13:AA15),ROUND(SUMIFS(AA$13:AA15,$F$13:$F15,"Category",$E$13:$E15,$E43),0),""),"")</f>
        <v>1</v>
      </c>
    </row>
    <row r="44" customFormat="false" ht="15" hidden="true" customHeight="false" outlineLevel="0" collapsed="false">
      <c r="E44" s="473"/>
      <c r="G44" s="36"/>
    </row>
    <row r="45" customFormat="false" ht="15" hidden="false" customHeight="false" outlineLevel="0" collapsed="false">
      <c r="G45" s="36"/>
    </row>
  </sheetData>
  <sheetProtection sheet="true" password="f884" objects="true" scenarios="true"/>
  <mergeCells count="25">
    <mergeCell ref="D9:D11"/>
    <mergeCell ref="E9:E11"/>
    <mergeCell ref="F9:F11"/>
    <mergeCell ref="G9:G11"/>
    <mergeCell ref="H9:H11"/>
    <mergeCell ref="I9:I11"/>
    <mergeCell ref="J9:J11"/>
    <mergeCell ref="K9:K11"/>
    <mergeCell ref="L9:L11"/>
    <mergeCell ref="M9:M11"/>
    <mergeCell ref="N9:N11"/>
    <mergeCell ref="O9:R9"/>
    <mergeCell ref="S9:S11"/>
    <mergeCell ref="T9:T11"/>
    <mergeCell ref="U9:U11"/>
    <mergeCell ref="V9:V11"/>
    <mergeCell ref="W9:W11"/>
    <mergeCell ref="X9:X11"/>
    <mergeCell ref="Y9:Z10"/>
    <mergeCell ref="AA9:AA11"/>
    <mergeCell ref="AB9:AB11"/>
    <mergeCell ref="AC9:AE9"/>
    <mergeCell ref="O10:Q10"/>
    <mergeCell ref="R10:R11"/>
    <mergeCell ref="AC10:AE10"/>
  </mergeCells>
  <dataValidations count="9">
    <dataValidation allowBlank="true" errorStyle="stop" operator="greaterThanOrEqual" showDropDown="false" showErrorMessage="true" showInputMessage="true" sqref="I13:L13 O13:P13 S13:U13" type="whole">
      <formula1>0</formula1>
      <formula2>0</formula2>
    </dataValidation>
    <dataValidation allowBlank="true" errorStyle="stop" operator="lessThanOrEqual" showDropDown="false" showErrorMessage="true" showInputMessage="true" sqref="AA13" type="whole">
      <formula1>M13</formula1>
      <formula2>0</formula2>
    </dataValidation>
    <dataValidation allowBlank="true" errorStyle="stop" operator="equal" prompt="[A-Z][A-Z][A-Z][A-Z][A-Z][0-9][0-9][0-9][0-9][A-Z]&#10;&#10;In absence of PAN write : ZZZZZ9999Z&#10;" showDropDown="false" showErrorMessage="true" showInputMessage="true" sqref="H13" type="textLength">
      <formula1>10</formula1>
      <formula2>0</formula2>
    </dataValidation>
    <dataValidation allowBlank="true" errorStyle="stop" operator="between" showDropDown="false" showErrorMessage="true" showInputMessage="true" sqref="E13" type="list">
      <formula1>$AT$1:$BG$1</formula1>
      <formula2>0</formula2>
    </dataValidation>
    <dataValidation allowBlank="true" errorStyle="stop" operator="between" showDropDown="false" showErrorMessage="true" showInputMessage="true" sqref="F13" type="list">
      <formula1>$AX$9:$AX$10</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C13" type="whole">
      <formula1>M13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D13" type="whole">
      <formula1>M13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E13" type="whole">
      <formula1>M13</formula1>
      <formula2>0</formula2>
    </dataValidation>
    <dataValidation allowBlank="true" errorStyle="stop" operator="lessThanOrEqual" showDropDown="false" showErrorMessage="true" showInputMessage="true" sqref="Y13" type="whole">
      <formula1>M13</formula1>
      <formula2>0</formula2>
    </dataValidation>
  </dataValidations>
  <hyperlinks>
    <hyperlink ref="G16" location="'Shareholding Pattern'!F40" display="Click here to go back"/>
    <hyperlink ref="H16" location="'Shareholding Pattern'!F40"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S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S7" s="0" t="s">
        <v>844</v>
      </c>
    </row>
    <row r="8" customFormat="false" ht="15" hidden="false" customHeight="true" outlineLevel="0" collapsed="false">
      <c r="AS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S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S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c r="AS11" s="0" t="s">
        <v>847</v>
      </c>
    </row>
    <row r="12" customFormat="false" ht="20.25" hidden="false" customHeight="true" outlineLevel="0" collapsed="false">
      <c r="E12" s="129" t="s">
        <v>881</v>
      </c>
      <c r="F12" s="422" t="s">
        <v>364</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S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c r="AS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S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S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S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7" display="Click here to go back"/>
    <hyperlink ref="G16" location="'Shareholding Pattern'!F47"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S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3" min="31" style="0" width="5.71"/>
    <col collapsed="false" customWidth="false" hidden="true" outlineLevel="0" max="16384" min="34"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S7" s="0" t="s">
        <v>844</v>
      </c>
    </row>
    <row r="8" customFormat="false" ht="15" hidden="false" customHeight="true" outlineLevel="0" collapsed="false">
      <c r="AS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S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S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c r="AS11" s="0" t="s">
        <v>847</v>
      </c>
    </row>
    <row r="12" customFormat="false" ht="20.25" hidden="false" customHeight="true" outlineLevel="0" collapsed="false">
      <c r="E12" s="129" t="s">
        <v>882</v>
      </c>
      <c r="F12" s="422" t="s">
        <v>354</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S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c r="AS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S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S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S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5" display="Click here to go back"/>
    <hyperlink ref="G16" location="'Shareholding Pattern'!F45"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S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3" min="31" style="0" width="5.71"/>
    <col collapsed="false" customWidth="false" hidden="true" outlineLevel="0" max="16384" min="34"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S7" s="0" t="s">
        <v>844</v>
      </c>
    </row>
    <row r="8" customFormat="false" ht="15" hidden="false" customHeight="true" outlineLevel="0" collapsed="false">
      <c r="AS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S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S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c r="AS11" s="0" t="s">
        <v>847</v>
      </c>
    </row>
    <row r="12" customFormat="false" ht="20.25" hidden="false" customHeight="true" outlineLevel="0" collapsed="false">
      <c r="E12" s="129" t="s">
        <v>883</v>
      </c>
      <c r="F12" s="422" t="s">
        <v>345</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S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S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S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S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S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3" display="Click here to go back"/>
    <hyperlink ref="G16" location="'Shareholding Pattern'!F43"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true" hidden="true" outlineLevel="0" max="46" min="34" style="0" width="11.53"/>
    <col collapsed="false" customWidth="false" hidden="true" outlineLevel="0" max="16384" min="47"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20.25" hidden="false" customHeight="true" outlineLevel="0" collapsed="false">
      <c r="E12" s="129" t="s">
        <v>884</v>
      </c>
      <c r="F12" s="422" t="s">
        <v>333</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9" display="Click here to go back"/>
    <hyperlink ref="G16" location="'Shareholding Pattern'!F39"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20.25" hidden="false" customHeight="true" outlineLevel="0" collapsed="false">
      <c r="E12" s="129" t="s">
        <v>885</v>
      </c>
      <c r="F12" s="422" t="s">
        <v>321</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7" display="Click here to go back"/>
    <hyperlink ref="G16" location="'Shareholding Pattern'!F37"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7.1484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false" hidden="true" outlineLevel="0" max="16384" min="31" style="0" width="7.15"/>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20.25" hidden="false" customHeight="true" outlineLevel="0" collapsed="false">
      <c r="E12" s="129" t="s">
        <v>886</v>
      </c>
      <c r="F12" s="422" t="s">
        <v>315</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6" display="Click here to go back"/>
    <hyperlink ref="G16" location="'Shareholding Pattern'!F36"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E1:AT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20.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3" min="31" style="0" width="5.71"/>
    <col collapsed="false" customWidth="false" hidden="true" outlineLevel="0" max="16384" min="34" style="0" width="20.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c r="AT7" s="0" t="s">
        <v>844</v>
      </c>
    </row>
    <row r="8" customFormat="false" ht="15" hidden="false" customHeight="true" outlineLevel="0" collapsed="false">
      <c r="AT8" s="0" t="s">
        <v>552</v>
      </c>
    </row>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c r="AT9" s="0" t="s">
        <v>846</v>
      </c>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c r="AT10" s="0" t="s">
        <v>553</v>
      </c>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c r="AT11" s="0" t="s">
        <v>847</v>
      </c>
    </row>
    <row r="12" customFormat="false" ht="20.25" hidden="false" customHeight="true" outlineLevel="0" collapsed="false">
      <c r="E12" s="129" t="s">
        <v>887</v>
      </c>
      <c r="F12" s="422" t="s">
        <v>309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c r="AT12" s="0" t="s">
        <v>849</v>
      </c>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c r="AT13" s="362" t="s">
        <v>557</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c r="AT14" s="0" t="s">
        <v>575</v>
      </c>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c r="AT15" s="0" t="s">
        <v>853</v>
      </c>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c r="AT16" s="0" t="s">
        <v>567</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5" display="Click here to go back"/>
    <hyperlink ref="G16" location="'Shareholding Pattern'!F35" display="Total"/>
  </hyperlinks>
  <printOptions headings="false" gridLines="false" gridLinesSet="true" horizontalCentered="false" verticalCentered="false"/>
  <pageMargins left="0.708333333333333" right="0.708333333333333" top="0.747916666666667" bottom="0.748611111111111" header="0.511811023622047" footer="0.315277777777778"/>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colBreaks count="2" manualBreakCount="2">
    <brk id="9" man="true" max="65535" min="0"/>
    <brk id="14" man="true" max="65535" min="0"/>
  </colBreaks>
  <drawing r:id="rId1"/>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1.28906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42"/>
    <col collapsed="false" customWidth="true" hidden="true" outlineLevel="0" max="33" min="31" style="0" width="5.71"/>
    <col collapsed="false" customWidth="false" hidden="true" outlineLevel="0" max="16384" min="34" style="0" width="1.29"/>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customFormat="false" ht="18.75" hidden="false" customHeight="true" outlineLevel="0" collapsed="false">
      <c r="E12" s="129" t="s">
        <v>888</v>
      </c>
      <c r="F12" s="468" t="s">
        <v>889</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row>
    <row r="16" customFormat="false" ht="19.5" hidden="false" customHeight="true" outlineLevel="0" collapsed="false">
      <c r="E16" s="420"/>
      <c r="F16" s="444" t="s">
        <v>509</v>
      </c>
      <c r="G16" s="444" t="s">
        <v>195</v>
      </c>
      <c r="H16" s="190" t="str">
        <f aca="false">+IFERROR(IF(COUNT(H13:H15),ROUND(SUM(H13:H15),0),""),"")</f>
        <v/>
      </c>
      <c r="I16" s="190" t="str">
        <f aca="false">+IFERROR(IF(COUNT(I13:I15),ROUND(SUM(I13:I15),0),""),"")</f>
        <v/>
      </c>
      <c r="J16" s="190" t="str">
        <f aca="false">+IFERROR(IF(COUNT(J13:J15),ROUND(SUM(J13:J15),0),""),"")</f>
        <v/>
      </c>
      <c r="K16" s="190" t="str">
        <f aca="false">+IFERROR(IF(COUNT(K13:K15),ROUND(SUM(K13:K15),0),""),"")</f>
        <v/>
      </c>
      <c r="L16" s="387" t="str">
        <f aca="false">+IFERROR(IF(COUNT(K16),ROUND(K16/'Shareholding Pattern'!$L$78*100,2),""),"")</f>
        <v/>
      </c>
      <c r="M16" s="87" t="str">
        <f aca="false">+IFERROR(IF(COUNT(M13:M15),ROUND(SUM(M13:M15),0),""),"")</f>
        <v/>
      </c>
      <c r="N16" s="87" t="str">
        <f aca="false">+IFERROR(IF(COUNT(N13:N15),ROUND(SUM(N13:N15),0),""),"")</f>
        <v/>
      </c>
      <c r="O16" s="87" t="str">
        <f aca="false">+IFERROR(IF(COUNT(O13:O15),ROUND(SUM(O13:O15),0),""),"")</f>
        <v/>
      </c>
      <c r="P16" s="387" t="str">
        <f aca="false">+IFERROR(IF(COUNT(O16),ROUND(O16/('Shareholding Pattern'!$P$79)*100,2),""),"")</f>
        <v/>
      </c>
      <c r="Q16" s="190" t="str">
        <f aca="false">+IFERROR(IF(COUNT(Q13:Q15),ROUND(SUM(Q13:Q15),0),""),"")</f>
        <v/>
      </c>
      <c r="R16" s="190" t="str">
        <f aca="false">+IFERROR(IF(COUNT(R13:R15),ROUND(SUM(R13:R15),0),""),"")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+IFERROR(IF(COUNT(W13:W15),ROUND(SUM(W13:W15),0),""),"")</f>
        <v/>
      </c>
      <c r="X16" s="387" t="str">
        <f aca="false">+IFERROR(IF(COUNT(W16),ROUND(SUM(W16)/SUM(K16)*100,2),""),0)</f>
        <v/>
      </c>
      <c r="Y16" s="190" t="str">
        <f aca="false">+IFERROR(IF(COUNT(Y13:Y15),ROUND(SUM(Y13:Y15),0),""),"")</f>
        <v/>
      </c>
      <c r="Z16" s="466"/>
      <c r="AA16" s="190" t="str">
        <f aca="false">+IFERROR(IF(COUNT(AA13:AA15),ROUND(SUM(AA13:AA15),0),""),"")</f>
        <v/>
      </c>
      <c r="AB16" s="190" t="str">
        <f aca="false">+IFERROR(IF(COUNT(AB13:AB15),ROUND(SUM(AB13:AB15),0),""),"")</f>
        <v/>
      </c>
      <c r="AC16" s="190" t="str">
        <f aca="false">+IFERROR(IF(COUNT(AC13:AC15),ROUND(SUM(AC13:AC15),0),""),"")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3" display="Click here to go back"/>
    <hyperlink ref="G16" location="'Shareholding Pattern'!F63"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5.4257812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5.71"/>
    <col collapsed="false" customWidth="true" hidden="true" outlineLevel="0" max="32" min="31" style="0" width="5.71"/>
    <col collapsed="false" customWidth="false" hidden="true" outlineLevel="0" max="16384" min="33" style="0" width="5.42"/>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s="477" customFormat="true" ht="19.5" hidden="false" customHeight="true" outlineLevel="0" collapsed="false">
      <c r="E12" s="129" t="s">
        <v>890</v>
      </c>
      <c r="F12" s="468" t="s">
        <v>891</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7" t="s">
        <v>892</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row>
    <row r="16" customFormat="false" ht="19.5" hidden="false" customHeight="true" outlineLevel="0" collapsed="false">
      <c r="E16" s="420"/>
      <c r="F16" s="444" t="s">
        <v>509</v>
      </c>
      <c r="G16" s="444" t="s">
        <v>195</v>
      </c>
      <c r="H16" s="190" t="str">
        <f aca="false">+IFERROR(IF(COUNT(H14:H15),ROUND(SUM(H14:H15),0),""),"")</f>
        <v/>
      </c>
      <c r="I16" s="190" t="str">
        <f aca="false">+IFERROR(IF(COUNT(I14:I15),ROUND(SUM(I14:I15),0),""),"")</f>
        <v/>
      </c>
      <c r="J16" s="190" t="str">
        <f aca="false">+IFERROR(IF(COUNT(J14:J15),ROUND(SUM(J14:J15),0),""),"")</f>
        <v/>
      </c>
      <c r="K16" s="190" t="str">
        <f aca="false">+IFERROR(IF(COUNT(K14:K15),ROUND(SUM(K14:K15),0),""),"")</f>
        <v/>
      </c>
      <c r="L16" s="387" t="str">
        <f aca="false">+IFERROR(IF(COUNT(K16),ROUND(K16/'Shareholding Pattern'!$L$78*100,2),""),"")</f>
        <v/>
      </c>
      <c r="M16" s="87" t="str">
        <f aca="false">+IFERROR(IF(COUNT(M14:M15),ROUND(SUM(M14:M15),0),""),"")</f>
        <v/>
      </c>
      <c r="N16" s="87" t="str">
        <f aca="false">+IFERROR(IF(COUNT(N14:N15),ROUND(SUM(N14:N15),0),""),"")</f>
        <v/>
      </c>
      <c r="O16" s="87" t="str">
        <f aca="false">+IFERROR(IF(COUNT(O14:O15),ROUND(SUM(O14:O15),0),""),"")</f>
        <v/>
      </c>
      <c r="P16" s="387" t="str">
        <f aca="false">+IFERROR(IF(COUNT(O16),ROUND(O16/('Shareholding Pattern'!$P$79)*100,2),""),"")</f>
        <v/>
      </c>
      <c r="Q16" s="190" t="str">
        <f aca="false">+IFERROR(IF(COUNT(Q14:Q15),ROUND(SUM(Q14:Q15),0),""),"")</f>
        <v/>
      </c>
      <c r="R16" s="190" t="str">
        <f aca="false">+IFERROR(IF(COUNT(R14:R15),ROUND(SUM(R14:R15),0),""),"")</f>
        <v/>
      </c>
      <c r="S16" s="190" t="str">
        <f aca="false">+IFERROR(IF(COUNT(S14:S15),ROUND(SUM(S14:S15),0),""),"")</f>
        <v/>
      </c>
      <c r="T16" s="190" t="str">
        <f aca="false">+IFERROR(IF(COUNT(T14:T15),ROUND(SUM(T14:T15),0),""),"")</f>
        <v/>
      </c>
      <c r="U16" s="190" t="str">
        <f aca="false">+IFERROR(IF(COUNT(U14:U15),ROUND(SUM(U14:U15),0),""),"")</f>
        <v/>
      </c>
      <c r="V16" s="387" t="str">
        <f aca="false">+IFERROR(IF(COUNT(K16,T16),ROUND(SUM(T16,K16)/SUM('Shareholding Pattern'!$L$78,'Shareholding Pattern'!$U$78)*100,2),""),"")</f>
        <v/>
      </c>
      <c r="W16" s="190" t="str">
        <f aca="false">+IFERROR(IF(COUNT(W14:W15),ROUND(SUM(W14:W15),0),""),"")</f>
        <v/>
      </c>
      <c r="X16" s="387" t="str">
        <f aca="false">+IFERROR(IF(COUNT(W16),ROUND(SUM(W16)/SUM(K16)*100,2),""),0)</f>
        <v/>
      </c>
      <c r="Y16" s="190" t="str">
        <f aca="false">+IFERROR(IF(COUNT(Y14:Y15),ROUND(SUM(Y14:Y15),0),""),"")</f>
        <v/>
      </c>
      <c r="Z16" s="466"/>
      <c r="AA16" s="190" t="str">
        <f aca="false">+IFERROR(IF(COUNT(AA14:AA15),ROUND(SUM(AA14:AA15),0),""),"")</f>
        <v/>
      </c>
      <c r="AB16" s="190" t="str">
        <f aca="false">+IFERROR(IF(COUNT(AB14:AB15),ROUND(SUM(AB14:AB15),0),""),"")</f>
        <v/>
      </c>
      <c r="AC16" s="190" t="str">
        <f aca="false">+IFERROR(IF(COUNT(AC14:AC15),ROUND(SUM(AC14:AC15),0),""),"")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64" display="Click here to go back"/>
    <hyperlink ref="G16" location="'Shareholding Pattern'!F64"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4.859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4.57"/>
    <col collapsed="false" customWidth="false" hidden="true" outlineLevel="0" max="16384" min="31" style="0" width="4.86"/>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2" t="s">
        <v>196</v>
      </c>
      <c r="X11" s="82" t="s">
        <v>197</v>
      </c>
      <c r="Y11" s="82"/>
      <c r="Z11" s="82"/>
      <c r="AA11" s="83" t="s">
        <v>198</v>
      </c>
      <c r="AB11" s="83" t="s">
        <v>199</v>
      </c>
      <c r="AC11" s="83" t="s">
        <v>200</v>
      </c>
    </row>
    <row r="12" s="477" customFormat="true" ht="19.5" hidden="false" customHeight="true" outlineLevel="0" collapsed="false">
      <c r="E12" s="129" t="s">
        <v>893</v>
      </c>
      <c r="F12" s="422" t="s">
        <v>327</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IF(COUNT(K13:$K$15000)=0,"",SUM(AE1:AE65532))</f>
        <v/>
      </c>
    </row>
    <row r="14" customFormat="false" ht="24.75" hidden="false" customHeight="true" outlineLevel="0" collapsed="false">
      <c r="E14" s="229"/>
      <c r="F14" s="375"/>
      <c r="G14" s="467" t="s">
        <v>892</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row>
    <row r="16" customFormat="false" ht="19.5" hidden="false" customHeight="true" outlineLevel="0" collapsed="false">
      <c r="E16" s="420"/>
      <c r="F16" s="444" t="s">
        <v>509</v>
      </c>
      <c r="G16" s="444" t="s">
        <v>195</v>
      </c>
      <c r="H16" s="190" t="str">
        <f aca="false">+IFERROR(IF(COUNT(H13:H15),ROUND(SUM(H13:H15),0),""),"")</f>
        <v/>
      </c>
      <c r="I16" s="190" t="str">
        <f aca="false">+IFERROR(IF(COUNT(I13:I15),ROUND(SUM(I13:I15),0),""),"")</f>
        <v/>
      </c>
      <c r="J16" s="190" t="str">
        <f aca="false">+IFERROR(IF(COUNT(J13:J15),ROUND(SUM(J13:J15),0),""),"")</f>
        <v/>
      </c>
      <c r="K16" s="190" t="str">
        <f aca="false">+IFERROR(IF(COUNT(K13:K15),ROUND(SUM(K13:K15),0),""),"")</f>
        <v/>
      </c>
      <c r="L16" s="387" t="str">
        <f aca="false">+IFERROR(IF(COUNT(K16),ROUND(K16/'Shareholding Pattern'!$L$78*100,2),""),"")</f>
        <v/>
      </c>
      <c r="M16" s="87" t="str">
        <f aca="false">+IFERROR(IF(COUNT(M13:M15),ROUND(SUM(M13:M15),0),""),"")</f>
        <v/>
      </c>
      <c r="N16" s="87" t="str">
        <f aca="false">+IFERROR(IF(COUNT(N13:N15),ROUND(SUM(N13:N15),0),""),"")</f>
        <v/>
      </c>
      <c r="O16" s="87" t="str">
        <f aca="false">+IFERROR(IF(COUNT(O13:O15),ROUND(SUM(O13:O15),0),""),"")</f>
        <v/>
      </c>
      <c r="P16" s="387" t="str">
        <f aca="false">+IFERROR(IF(COUNT(O16),ROUND(O16/('Shareholding Pattern'!$P$79)*100,2),""),"")</f>
        <v/>
      </c>
      <c r="Q16" s="190" t="str">
        <f aca="false">+IFERROR(IF(COUNT(Q13:Q15),ROUND(SUM(Q13:Q15),0),""),"")</f>
        <v/>
      </c>
      <c r="R16" s="190" t="str">
        <f aca="false">+IFERROR(IF(COUNT(R13:R15),ROUND(SUM(R13:R15),0),""),"")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+IFERROR(IF(COUNT(W13:W15),ROUND(SUM(W13:W15),0),""),"")</f>
        <v/>
      </c>
      <c r="X16" s="387" t="str">
        <f aca="false">+IFERROR(IF(COUNT(W16),ROUND(SUM(W16)/SUM(K16)*100,2),""),0)</f>
        <v/>
      </c>
      <c r="Y16" s="190" t="str">
        <f aca="false">+IFERROR(IF(COUNT(Y13:Y15),ROUND(SUM(Y13:Y15),0),""),"")</f>
        <v/>
      </c>
      <c r="Z16" s="466"/>
      <c r="AA16" s="190" t="str">
        <f aca="false">+IFERROR(IF(COUNT(AA13:AA15),ROUND(SUM(AA13:AA15),0),""),"")</f>
        <v/>
      </c>
      <c r="AB16" s="190" t="str">
        <f aca="false">+IFERROR(IF(COUNT(AB13:AB15),ROUND(SUM(AB13:AB15),0),""),"")</f>
        <v/>
      </c>
      <c r="AC16" s="190" t="str">
        <f aca="false">+IFERROR(IF(COUNT(AC13:AC15),ROUND(SUM(AC13:AC15),0),""),"")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38" display="Click here to go back"/>
    <hyperlink ref="G16" location="'Shareholding Pattern'!F38"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D16"/>
  <sheetViews>
    <sheetView showFormulas="false" showGridLines="false" showRowColHeaders="true" showZeros="true" rightToLeft="false" tabSelected="false" showOutlineSymbols="true" defaultGridColor="true" view="normal" topLeftCell="A7" colorId="64" zoomScale="90" zoomScaleNormal="90" zoomScalePageLayoutView="100" workbookViewId="0">
      <selection pane="topLeft" activeCell="F16" activeCellId="0" sqref="F16"/>
    </sheetView>
  </sheetViews>
  <sheetFormatPr defaultColWidth="4.2890625" defaultRowHeight="15" customHeight="true" zeroHeight="false" outlineLevelRow="0" outlineLevelCol="0"/>
  <cols>
    <col collapsed="false" customWidth="true" hidden="false" outlineLevel="0" max="1" min="1" style="0" width="2"/>
    <col collapsed="false" customWidth="true" hidden="true" outlineLevel="0" max="2" min="2" style="0" width="1.57"/>
    <col collapsed="false" customWidth="true" hidden="true" outlineLevel="0" max="3" min="3" style="0" width="1.71"/>
    <col collapsed="false" customWidth="true" hidden="true" outlineLevel="0" max="4" min="4" style="0" width="2.29"/>
    <col collapsed="false" customWidth="true" hidden="false" outlineLevel="0" max="5" min="5" style="0" width="7.15"/>
    <col collapsed="false" customWidth="true" hidden="false" outlineLevel="0" max="6" min="6" style="0" width="35.71"/>
    <col collapsed="false" customWidth="true" hidden="false" outlineLevel="0" max="7" min="7" style="0" width="13.71"/>
    <col collapsed="false" customWidth="true" hidden="false" outlineLevel="0" max="8" min="8" style="0" width="14.57"/>
    <col collapsed="false" customWidth="true" hidden="true" outlineLevel="0" max="10" min="9" style="0" width="14.57"/>
    <col collapsed="false" customWidth="true" hidden="false" outlineLevel="0" max="11" min="11" style="0" width="15.57"/>
    <col collapsed="false" customWidth="true" hidden="false" outlineLevel="0" max="12" min="12" style="0" width="13.57"/>
    <col collapsed="false" customWidth="true" hidden="false" outlineLevel="0" max="13" min="13" style="0" width="14.71"/>
    <col collapsed="false" customWidth="true" hidden="true" outlineLevel="0" max="14" min="14" style="0" width="14.71"/>
    <col collapsed="false" customWidth="true" hidden="false" outlineLevel="0" max="15" min="15" style="0" width="17.86"/>
    <col collapsed="false" customWidth="true" hidden="false" outlineLevel="0" max="16" min="16" style="0" width="10.29"/>
    <col collapsed="false" customWidth="true" hidden="true" outlineLevel="0" max="19" min="17" style="0" width="14.57"/>
    <col collapsed="false" customWidth="true" hidden="true" outlineLevel="0" max="20" min="20" style="0" width="19.14"/>
    <col collapsed="false" customWidth="true" hidden="false" outlineLevel="0" max="21" min="21" style="0" width="14.71"/>
    <col collapsed="false" customWidth="true" hidden="true" outlineLevel="0" max="22" min="22" style="0" width="8.42"/>
    <col collapsed="false" customWidth="true" hidden="true" outlineLevel="0" max="23" min="23" style="0" width="15.42"/>
    <col collapsed="false" customWidth="true" hidden="true" outlineLevel="0" max="24" min="24" style="0" width="19.14"/>
    <col collapsed="false" customWidth="true" hidden="false" outlineLevel="0" max="25" min="25" style="0" width="3.86"/>
    <col collapsed="false" customWidth="true" hidden="false" outlineLevel="0" max="26" min="26" style="0" width="2.57"/>
    <col collapsed="false" customWidth="false" hidden="true" outlineLevel="0" max="16383" min="27" style="0" width="4.29"/>
    <col collapsed="false" customWidth="true" hidden="true" outlineLevel="0" max="16384" min="16384" style="0" width="4.42"/>
  </cols>
  <sheetData>
    <row r="1" customFormat="false" ht="15" hidden="true" customHeight="false" outlineLevel="0" collapsed="false">
      <c r="I1" s="0" t="n">
        <v>0</v>
      </c>
    </row>
    <row r="2" customFormat="false" ht="15" hidden="true" customHeight="fals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147</v>
      </c>
      <c r="S2" s="0" t="s">
        <v>894</v>
      </c>
      <c r="T2" s="0" t="s">
        <v>895</v>
      </c>
      <c r="U2" s="0" t="s">
        <v>152</v>
      </c>
      <c r="V2" s="0" t="s">
        <v>153</v>
      </c>
      <c r="W2" s="0" t="s">
        <v>162</v>
      </c>
      <c r="X2" s="0" t="s">
        <v>492</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896</v>
      </c>
      <c r="F9" s="82" t="s">
        <v>496</v>
      </c>
      <c r="G9" s="82" t="s">
        <v>497</v>
      </c>
      <c r="H9" s="82" t="s">
        <v>171</v>
      </c>
      <c r="I9" s="82" t="s">
        <v>172</v>
      </c>
      <c r="J9" s="82" t="s">
        <v>173</v>
      </c>
      <c r="K9" s="82" t="s">
        <v>174</v>
      </c>
      <c r="L9" s="82" t="s">
        <v>175</v>
      </c>
      <c r="M9" s="82" t="s">
        <v>213</v>
      </c>
      <c r="N9" s="82"/>
      <c r="O9" s="82"/>
      <c r="P9" s="82"/>
      <c r="Q9" s="82" t="s">
        <v>897</v>
      </c>
      <c r="R9" s="82" t="s">
        <v>898</v>
      </c>
      <c r="S9" s="82" t="s">
        <v>899</v>
      </c>
      <c r="T9" s="82" t="s">
        <v>900</v>
      </c>
      <c r="U9" s="82" t="s">
        <v>901</v>
      </c>
      <c r="V9" s="82"/>
      <c r="W9" s="82" t="s">
        <v>845</v>
      </c>
      <c r="X9" s="82" t="s">
        <v>492</v>
      </c>
    </row>
    <row r="10" customFormat="false" ht="31.5" hidden="false" customHeight="true" outlineLevel="0" collapsed="false">
      <c r="E10" s="82"/>
      <c r="F10" s="82"/>
      <c r="G10" s="82"/>
      <c r="H10" s="82"/>
      <c r="I10" s="82"/>
      <c r="J10" s="82"/>
      <c r="K10" s="82"/>
      <c r="L10" s="82"/>
      <c r="M10" s="82" t="s">
        <v>217</v>
      </c>
      <c r="N10" s="82"/>
      <c r="O10" s="82"/>
      <c r="P10" s="82" t="s">
        <v>218</v>
      </c>
      <c r="Q10" s="82"/>
      <c r="R10" s="82"/>
      <c r="S10" s="82"/>
      <c r="T10" s="82"/>
      <c r="U10" s="82"/>
      <c r="V10" s="82"/>
      <c r="W10" s="82"/>
      <c r="X10" s="82"/>
    </row>
    <row r="11" customFormat="false" ht="78.75" hidden="false" customHeight="true" outlineLevel="0" collapsed="false">
      <c r="E11" s="82"/>
      <c r="F11" s="82"/>
      <c r="G11" s="82"/>
      <c r="H11" s="82"/>
      <c r="I11" s="82"/>
      <c r="J11" s="82"/>
      <c r="K11" s="82"/>
      <c r="L11" s="82"/>
      <c r="M11" s="82" t="s">
        <v>219</v>
      </c>
      <c r="N11" s="82" t="s">
        <v>571</v>
      </c>
      <c r="O11" s="82" t="s">
        <v>195</v>
      </c>
      <c r="P11" s="82"/>
      <c r="Q11" s="82"/>
      <c r="R11" s="82"/>
      <c r="S11" s="82"/>
      <c r="T11" s="82"/>
      <c r="U11" s="82" t="s">
        <v>196</v>
      </c>
      <c r="V11" s="82" t="s">
        <v>197</v>
      </c>
      <c r="W11" s="82"/>
      <c r="X11" s="82"/>
    </row>
    <row r="12" customFormat="false" ht="18.75" hidden="false" customHeight="true" outlineLevel="0" collapsed="false">
      <c r="E12" s="129" t="s">
        <v>869</v>
      </c>
      <c r="F12" s="422" t="s">
        <v>902</v>
      </c>
      <c r="G12" s="232"/>
      <c r="H12" s="232"/>
      <c r="I12" s="232"/>
      <c r="J12" s="232"/>
      <c r="K12" s="232"/>
      <c r="L12" s="232"/>
      <c r="M12" s="232"/>
      <c r="N12" s="232"/>
      <c r="O12" s="232"/>
      <c r="P12" s="232"/>
      <c r="Q12" s="232"/>
      <c r="R12" s="232"/>
      <c r="S12" s="232"/>
      <c r="T12" s="232"/>
      <c r="U12" s="232"/>
      <c r="V12" s="232"/>
      <c r="W12" s="232"/>
      <c r="X12" s="361"/>
    </row>
    <row r="13" s="362" customFormat="true" ht="19.5" hidden="true" customHeight="tru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71" t="str">
        <f aca="false">+IFERROR(IF(COUNT(Q13:R13),ROUND(SUM(Q13:R13),0),""),"")</f>
        <v/>
      </c>
      <c r="T13" s="368" t="str">
        <f aca="false">+IFERROR(IF(COUNT(K13,S13),ROUND(SUM(S13,K13)/SUM('Shareholding Pattern'!$L$78,'Shareholding Pattern'!$U$78)*100,2),""),"")</f>
        <v/>
      </c>
      <c r="U13" s="366"/>
      <c r="V13" s="368" t="str">
        <f aca="false">+IFERROR(IF(COUNT(U13),ROUND(SUM(U13)/SUM(K13)*100,2),""),0)</f>
        <v/>
      </c>
      <c r="W13" s="366"/>
      <c r="X13" s="380"/>
      <c r="AC13" s="362" t="n">
        <f aca="false">IF(SUM(H13:W13)&gt;0,1,0)</f>
        <v>0</v>
      </c>
      <c r="AD13" s="362" t="n">
        <f aca="false">SUM(AC15:AC65535)</f>
        <v>0</v>
      </c>
    </row>
    <row r="14" customFormat="false" ht="24.75" hidden="false" customHeight="true" outlineLevel="0" collapsed="false">
      <c r="E14" s="229"/>
      <c r="F14" s="375"/>
      <c r="G14" s="478" t="s">
        <v>850</v>
      </c>
      <c r="H14" s="375"/>
      <c r="I14" s="375"/>
      <c r="J14" s="375"/>
      <c r="K14" s="375"/>
      <c r="L14" s="375"/>
      <c r="M14" s="375"/>
      <c r="N14" s="375"/>
      <c r="O14" s="375"/>
      <c r="P14" s="375"/>
      <c r="Q14" s="375"/>
      <c r="R14" s="375"/>
      <c r="S14" s="375"/>
      <c r="T14" s="375"/>
      <c r="U14" s="375"/>
      <c r="V14" s="375"/>
      <c r="W14" s="375"/>
      <c r="X14" s="376"/>
    </row>
    <row r="15" customFormat="false" ht="24.75" hidden="true" customHeight="true" outlineLevel="0" collapsed="false">
      <c r="E15" s="382"/>
      <c r="F15" s="403"/>
      <c r="G15" s="403"/>
      <c r="H15" s="403"/>
      <c r="I15" s="403"/>
      <c r="J15" s="403"/>
      <c r="K15" s="403"/>
      <c r="L15" s="403"/>
      <c r="M15" s="403"/>
      <c r="N15" s="403"/>
      <c r="O15" s="403"/>
      <c r="P15" s="403"/>
      <c r="Q15" s="403"/>
      <c r="R15" s="403"/>
      <c r="S15" s="403"/>
      <c r="T15" s="403"/>
      <c r="U15" s="403"/>
      <c r="V15" s="403"/>
      <c r="W15" s="376"/>
    </row>
    <row r="16" customFormat="false" ht="19.5" hidden="false" customHeight="true" outlineLevel="0" collapsed="false">
      <c r="E16" s="420"/>
      <c r="F16" s="444" t="s">
        <v>509</v>
      </c>
      <c r="G16" s="444" t="s">
        <v>195</v>
      </c>
      <c r="H16" s="479" t="str">
        <f aca="false">+IFERROR(IF(COUNT(H13:H15),ROUND(SUM(H13:H15),0),""),"")</f>
        <v/>
      </c>
      <c r="I16" s="479" t="str">
        <f aca="false">+IFERROR(IF(COUNT(I13:I15),ROUND(SUM(I13:I15),0),""),"")</f>
        <v/>
      </c>
      <c r="J16" s="479" t="str">
        <f aca="false">+IFERROR(IF(COUNT(J13:J15),ROUND(SUM(J13:J15),0),""),"")</f>
        <v/>
      </c>
      <c r="K16" s="479" t="str">
        <f aca="false">+IFERROR(IF(COUNT(K13:K15),ROUND(SUM(K13:K15),0),""),"")</f>
        <v/>
      </c>
      <c r="L16" s="368" t="str">
        <f aca="false">+IFERROR(IF(COUNT(K16),ROUND(K16/'Shareholding Pattern'!$L$78*100,2),""),"")</f>
        <v/>
      </c>
      <c r="M16" s="480" t="str">
        <f aca="false">+IFERROR(IF(COUNT(M13:M15),ROUND(SUM(M13:M15),0),""),"")</f>
        <v/>
      </c>
      <c r="N16" s="480" t="str">
        <f aca="false">+IFERROR(IF(COUNT(N13:N15),ROUND(SUM(N13:N15),0),""),"")</f>
        <v/>
      </c>
      <c r="O16" s="480" t="str">
        <f aca="false">+IFERROR(IF(COUNT(O13:O15),ROUND(SUM(O13:O15),0),""),"")</f>
        <v/>
      </c>
      <c r="P16" s="368" t="str">
        <f aca="false">+IFERROR(IF(COUNT(O16),ROUND(O16/('Shareholding Pattern'!$P$79)*100,2),""),"")</f>
        <v/>
      </c>
      <c r="Q16" s="479" t="str">
        <f aca="false">+IFERROR(IF(COUNT(Q13:Q15),ROUND(SUM(Q13:Q15),0),""),"")</f>
        <v/>
      </c>
      <c r="R16" s="479" t="str">
        <f aca="false">+IFERROR(IF(COUNT(R13:R15),ROUND(SUM(R13:R15),0),""),"")</f>
        <v/>
      </c>
      <c r="S16" s="479" t="str">
        <f aca="false">+IFERROR(IF(COUNT(S13:S15),ROUND(SUM(S13:S15),0),""),"")</f>
        <v/>
      </c>
      <c r="T16" s="368" t="str">
        <f aca="false">+IFERROR(IF(COUNT(K16,S16),ROUND(SUM(S16,K16)/SUM('Shareholding Pattern'!$L$78,'Shareholding Pattern'!$U$78)*100,2),""),"")</f>
        <v/>
      </c>
      <c r="U16" s="479" t="str">
        <f aca="false">+IFERROR(IF(COUNT(U13:U15),ROUND(SUM(U13:U15),0),""),"")</f>
        <v/>
      </c>
      <c r="V16" s="368" t="str">
        <f aca="false">+IFERROR(IF(COUNT(U16),ROUND(SUM(U16)/SUM(K16)*100,2),""),0)</f>
        <v/>
      </c>
      <c r="W16" s="479" t="str">
        <f aca="false">+IFERROR(IF(COUNT(W13:W15),ROUND(SUM(W13:W15),0),""),"")</f>
        <v/>
      </c>
    </row>
  </sheetData>
  <sheetProtection sheet="true" password="f884" objects="true" scenarios="true"/>
  <mergeCells count="18">
    <mergeCell ref="E9:E11"/>
    <mergeCell ref="F9:F11"/>
    <mergeCell ref="G9:G11"/>
    <mergeCell ref="H9:H11"/>
    <mergeCell ref="I9:I11"/>
    <mergeCell ref="J9:J11"/>
    <mergeCell ref="K9:K11"/>
    <mergeCell ref="L9:L11"/>
    <mergeCell ref="M9:P9"/>
    <mergeCell ref="Q9:Q11"/>
    <mergeCell ref="R9:R11"/>
    <mergeCell ref="S9:S11"/>
    <mergeCell ref="T9:T11"/>
    <mergeCell ref="U9:V10"/>
    <mergeCell ref="W9:W11"/>
    <mergeCell ref="X9:X11"/>
    <mergeCell ref="M10:O10"/>
    <mergeCell ref="P10:P11"/>
  </mergeCells>
  <dataValidations count="4">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R13" type="whole">
      <formula1>0</formula1>
      <formula2>0</formula2>
    </dataValidation>
    <dataValidation allowBlank="true" errorStyle="stop" operator="lessThanOrEqual" showDropDown="false" showErrorMessage="true" showInputMessage="true" sqref="U13" type="whole">
      <formula1>H13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6" display="Click here to go back"/>
    <hyperlink ref="G16" location="'Shareholding Pattern'!F46"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6" ySplit="5" topLeftCell="G12" activePane="bottomRight" state="frozen"/>
      <selection pane="topLeft" activeCell="A7" activeCellId="0" sqref="A7"/>
      <selection pane="topRight" activeCell="G7" activeCellId="0" sqref="G7"/>
      <selection pane="bottomLeft" activeCell="A12" activeCellId="0" sqref="A12"/>
      <selection pane="bottomRight" activeCell="F16" activeCellId="0" sqref="F16"/>
    </sheetView>
  </sheetViews>
  <sheetFormatPr defaultColWidth="5.71484375" defaultRowHeight="15" customHeight="true" zeroHeight="false" outlineLevelRow="0" outlineLevelCol="0"/>
  <cols>
    <col collapsed="false" customWidth="true" hidden="true" outlineLevel="0" max="3" min="1" style="0" width="2.29"/>
    <col collapsed="false" customWidth="true" hidden="false" outlineLevel="0" max="4" min="4" style="0" width="2.29"/>
    <col collapsed="false" customWidth="true" hidden="false" outlineLevel="0" max="5" min="5" style="0" width="8.71"/>
    <col collapsed="false" customWidth="true" hidden="false" outlineLevel="0" max="6" min="6" style="0" width="35.71"/>
    <col collapsed="false" customWidth="true" hidden="false" outlineLevel="0" max="7" min="7" style="0" width="13.71"/>
    <col collapsed="false" customWidth="true" hidden="false" outlineLevel="0" max="8" min="8"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9" min="25" style="0" width="20.71"/>
    <col collapsed="false" customWidth="true" hidden="false" outlineLevel="0" max="30" min="30" style="0" width="3.71"/>
    <col collapsed="false" customWidth="true" hidden="true" outlineLevel="0" max="32" min="31" style="0" width="3.71"/>
    <col collapsed="false" customWidth="false" hidden="true" outlineLevel="0" max="16384" min="33" style="0" width="5.71"/>
  </cols>
  <sheetData>
    <row r="1" customFormat="false" ht="15" hidden="true" customHeight="false" outlineLevel="0" collapsed="false">
      <c r="I1" s="0" t="n">
        <v>0</v>
      </c>
    </row>
    <row r="2" customFormat="false" ht="15" hidden="true" customHeight="true" outlineLevel="0" collapsed="false">
      <c r="F2" s="0" t="s">
        <v>490</v>
      </c>
      <c r="G2" s="0" t="s">
        <v>491</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c r="AA2" s="0" t="s">
        <v>163</v>
      </c>
      <c r="AB2" s="0" t="s">
        <v>164</v>
      </c>
      <c r="AC2" s="0" t="s">
        <v>165</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15" hidden="false" customHeight="true" outlineLevel="0" collapsed="false"/>
    <row r="8" customFormat="false" ht="15" hidden="false" customHeight="true" outlineLevel="0" collapsed="false"/>
    <row r="9" customFormat="false" ht="29.25" hidden="false" customHeight="true" outlineLevel="0" collapsed="false">
      <c r="E9" s="82" t="s">
        <v>85</v>
      </c>
      <c r="F9" s="82" t="s">
        <v>496</v>
      </c>
      <c r="G9" s="82" t="s">
        <v>497</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c r="AA9" s="128" t="s">
        <v>189</v>
      </c>
      <c r="AB9" s="128"/>
      <c r="AC9" s="128"/>
    </row>
    <row r="10" customFormat="false" ht="31.5" hidden="false" customHeight="true" outlineLevel="0" collapsed="false">
      <c r="E10" s="82"/>
      <c r="F10" s="82"/>
      <c r="G10" s="82"/>
      <c r="H10" s="82"/>
      <c r="I10" s="82"/>
      <c r="J10" s="82"/>
      <c r="K10" s="82"/>
      <c r="L10" s="82"/>
      <c r="M10" s="82" t="s">
        <v>217</v>
      </c>
      <c r="N10" s="82"/>
      <c r="O10" s="82"/>
      <c r="P10" s="82" t="s">
        <v>218</v>
      </c>
      <c r="Q10" s="80"/>
      <c r="R10" s="80"/>
      <c r="S10" s="80"/>
      <c r="T10" s="80"/>
      <c r="U10" s="80"/>
      <c r="V10" s="83"/>
      <c r="W10" s="82"/>
      <c r="X10" s="82"/>
      <c r="Y10" s="82"/>
      <c r="Z10" s="82"/>
      <c r="AA10" s="81" t="s">
        <v>192</v>
      </c>
      <c r="AB10" s="81"/>
      <c r="AC10" s="81"/>
    </row>
    <row r="11" customFormat="false" ht="78.75" hidden="false" customHeight="true" outlineLevel="0" collapsed="false">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c r="AA11" s="83" t="s">
        <v>198</v>
      </c>
      <c r="AB11" s="83" t="s">
        <v>199</v>
      </c>
      <c r="AC11" s="83" t="s">
        <v>200</v>
      </c>
    </row>
    <row r="12" customFormat="false" ht="15" hidden="false" customHeight="false" outlineLevel="0" collapsed="false">
      <c r="E12" s="129" t="s">
        <v>903</v>
      </c>
      <c r="F12" s="468" t="s">
        <v>368</v>
      </c>
      <c r="G12" s="232"/>
      <c r="H12" s="232"/>
      <c r="I12" s="232"/>
      <c r="J12" s="232"/>
      <c r="K12" s="232"/>
      <c r="L12" s="232"/>
      <c r="M12" s="232"/>
      <c r="N12" s="232"/>
      <c r="O12" s="232"/>
      <c r="P12" s="232"/>
      <c r="Q12" s="232"/>
      <c r="R12" s="232"/>
      <c r="S12" s="232"/>
      <c r="T12" s="232"/>
      <c r="U12" s="232"/>
      <c r="V12" s="232"/>
      <c r="W12" s="232"/>
      <c r="X12" s="232"/>
      <c r="Y12" s="232"/>
      <c r="Z12" s="232"/>
      <c r="AA12" s="232"/>
      <c r="AB12" s="232"/>
      <c r="AC12" s="361"/>
    </row>
    <row r="13" s="362" customFormat="true" ht="15" hidden="true" customHeight="false" outlineLevel="0" collapsed="false">
      <c r="E13" s="84"/>
      <c r="F13" s="414"/>
      <c r="G13" s="364"/>
      <c r="H13" s="365"/>
      <c r="I13" s="366"/>
      <c r="J13" s="366"/>
      <c r="K13" s="367" t="str">
        <f aca="false">+IFERROR(IF(COUNT(H13:J13),ROUND(SUM(H13:J13),0),""),"")</f>
        <v/>
      </c>
      <c r="L13" s="368" t="str">
        <f aca="false">+IFERROR(IF(COUNT(K13),ROUND(K13/'Shareholding Pattern'!$L$78*100,2),""),"")</f>
        <v/>
      </c>
      <c r="M13" s="369" t="str">
        <f aca="false">IF(H13="","",H13)</f>
        <v/>
      </c>
      <c r="N13" s="369"/>
      <c r="O13" s="370" t="str">
        <f aca="false">+IFERROR(IF(COUNT(M13:N13),ROUND(SUM(M13,N13),2),""),"")</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68" t="str">
        <f aca="false">+IFERROR(IF(COUNT(W13),ROUND(SUM(W13)/SUM(K13)*100,2),""),0)</f>
        <v/>
      </c>
      <c r="Y13" s="366"/>
      <c r="Z13" s="380"/>
      <c r="AA13" s="366"/>
      <c r="AB13" s="366"/>
      <c r="AC13" s="366"/>
      <c r="AE13" s="362" t="n">
        <f aca="false">IF(SUM(K13)&gt;0,1,0)</f>
        <v>0</v>
      </c>
      <c r="AF13" s="362" t="str">
        <f aca="false">IF(COUNT(K13:$K$14999)=0,"",SUM(AE1:AE65531))</f>
        <v/>
      </c>
    </row>
    <row r="14" customFormat="false" ht="24.75" hidden="false" customHeight="true" outlineLevel="0" collapsed="false">
      <c r="E14" s="229"/>
      <c r="F14" s="375"/>
      <c r="G14" s="465" t="s">
        <v>850</v>
      </c>
      <c r="H14" s="375"/>
      <c r="I14" s="375"/>
      <c r="J14" s="375"/>
      <c r="K14" s="375"/>
      <c r="L14" s="375"/>
      <c r="M14" s="375"/>
      <c r="N14" s="375"/>
      <c r="O14" s="375"/>
      <c r="P14" s="375"/>
      <c r="Q14" s="375"/>
      <c r="R14" s="375"/>
      <c r="S14" s="375"/>
      <c r="T14" s="375"/>
      <c r="U14" s="375"/>
      <c r="V14" s="375"/>
      <c r="W14" s="375"/>
      <c r="X14" s="375"/>
      <c r="Y14" s="375"/>
      <c r="Z14" s="375"/>
      <c r="AA14" s="375"/>
      <c r="AB14" s="375"/>
      <c r="AC14" s="376"/>
    </row>
    <row r="15" customFormat="false" ht="15" hidden="true" customHeight="false" outlineLevel="0" collapsed="false">
      <c r="E15" s="382"/>
      <c r="F15" s="403"/>
      <c r="G15" s="403"/>
      <c r="H15" s="403"/>
      <c r="I15" s="403"/>
      <c r="J15" s="403"/>
      <c r="K15" s="403"/>
      <c r="L15" s="403"/>
      <c r="M15" s="403"/>
      <c r="N15" s="403"/>
      <c r="O15" s="403"/>
      <c r="P15" s="403"/>
      <c r="Q15" s="403"/>
      <c r="R15" s="403"/>
      <c r="S15" s="403"/>
      <c r="T15" s="403"/>
      <c r="U15" s="403"/>
      <c r="V15" s="403"/>
      <c r="W15" s="403"/>
      <c r="X15" s="403"/>
      <c r="Y15" s="375"/>
      <c r="Z15" s="375"/>
      <c r="AA15" s="375"/>
      <c r="AB15" s="375"/>
      <c r="AC15" s="376"/>
    </row>
    <row r="16" customFormat="false" ht="19.5" hidden="false" customHeight="true" outlineLevel="0" collapsed="false">
      <c r="E16" s="420"/>
      <c r="F16" s="444" t="s">
        <v>509</v>
      </c>
      <c r="G16" s="444" t="s">
        <v>195</v>
      </c>
      <c r="H16" s="190" t="str">
        <f aca="false">+IFERROR(IF(COUNT(H13:H15),ROUND(SUM(H13:H15),0),""),"")</f>
        <v/>
      </c>
      <c r="I16" s="190" t="str">
        <f aca="false">+IFERROR(IF(COUNT(I13:I15),ROUND(SUM(I13:I15),0),""),"")</f>
        <v/>
      </c>
      <c r="J16" s="190" t="str">
        <f aca="false">+IFERROR(IF(COUNT(J13:J15),ROUND(SUM(J13:J15),0),""),"")</f>
        <v/>
      </c>
      <c r="K16" s="190" t="str">
        <f aca="false">+IFERROR(IF(COUNT(K13:K15),ROUND(SUM(K13:K15),0),""),"")</f>
        <v/>
      </c>
      <c r="L16" s="387" t="str">
        <f aca="false">+IFERROR(IF(COUNT(K16),ROUND(K16/'Shareholding Pattern'!$L$78*100,2),""),"")</f>
        <v/>
      </c>
      <c r="M16" s="87" t="str">
        <f aca="false">+IFERROR(IF(COUNT(M13:M15),ROUND(SUM(M13:M15),0),""),"")</f>
        <v/>
      </c>
      <c r="N16" s="87" t="str">
        <f aca="false">+IFERROR(IF(COUNT(N13:N15),ROUND(SUM(N13:N15),0),""),"")</f>
        <v/>
      </c>
      <c r="O16" s="87" t="str">
        <f aca="false">+IFERROR(IF(COUNT(O13:O15),ROUND(SUM(O13:O15),0),""),"")</f>
        <v/>
      </c>
      <c r="P16" s="387" t="str">
        <f aca="false">+IFERROR(IF(COUNT(O16),ROUND(O16/('Shareholding Pattern'!$P$79)*100,2),""),"")</f>
        <v/>
      </c>
      <c r="Q16" s="190" t="str">
        <f aca="false">+IFERROR(IF(COUNT(Q13:Q15),ROUND(SUM(Q13:Q15),0),""),"")</f>
        <v/>
      </c>
      <c r="R16" s="190" t="str">
        <f aca="false">+IFERROR(IF(COUNT(R13:R15),ROUND(SUM(R13:R15),0),""),"")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+IFERROR(IF(COUNT(W13:W15),ROUND(SUM(W13:W15),0),""),"")</f>
        <v/>
      </c>
      <c r="X16" s="387" t="str">
        <f aca="false">+IFERROR(IF(COUNT(W16),ROUND(SUM(W16)/SUM(K16)*100,2),""),0)</f>
        <v/>
      </c>
      <c r="Y16" s="190" t="str">
        <f aca="false">+IFERROR(IF(COUNT(Y13:Y15),ROUND(SUM(Y13:Y15),0),""),"")</f>
        <v/>
      </c>
      <c r="Z16" s="466"/>
      <c r="AA16" s="190" t="str">
        <f aca="false">+IFERROR(IF(COUNT(AA13:AA15),ROUND(SUM(AA13:AA15),0),""),"")</f>
        <v/>
      </c>
      <c r="AB16" s="190" t="str">
        <f aca="false">+IFERROR(IF(COUNT(AB13:AB15),ROUND(SUM(AB13:AB15),0),""),"")</f>
        <v/>
      </c>
      <c r="AC16" s="190" t="str">
        <f aca="false">+IFERROR(IF(COUNT(AC13:AC15),ROUND(SUM(AC13:AC15),0),""),"")</f>
        <v/>
      </c>
    </row>
  </sheetData>
  <sheetProtection sheet="true" password="f884" objects="true" scenarios="true"/>
  <mergeCells count="22">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AA9:AC9"/>
    <mergeCell ref="M10:O10"/>
    <mergeCell ref="P10:P11"/>
    <mergeCell ref="AA10:AC10"/>
  </mergeCells>
  <dataValidations count="7">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A13" type="whole">
      <formula1>K13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B13" type="whole">
      <formula1>K13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C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F16" location="'Shareholding Pattern'!F48" display="Click here to go back"/>
    <hyperlink ref="G16" location="'Shareholding Pattern'!F48" display="Total"/>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BD61"/>
  <sheetViews>
    <sheetView showFormulas="false" showGridLines="false" showRowColHeaders="true" showZeros="true" rightToLeft="false" tabSelected="false" showOutlineSymbols="true" defaultGridColor="true" view="normal" topLeftCell="A1" colorId="64" zoomScale="80" zoomScaleNormal="80" zoomScalePageLayoutView="100" workbookViewId="0">
      <pane xSplit="5" ySplit="11" topLeftCell="F15" activePane="bottomRight" state="frozen"/>
      <selection pane="topLeft" activeCell="A1" activeCellId="0" sqref="A1"/>
      <selection pane="topRight" activeCell="F1" activeCellId="0" sqref="F1"/>
      <selection pane="bottomLeft" activeCell="A15" activeCellId="0" sqref="A15"/>
      <selection pane="bottomRight" activeCell="F12" activeCellId="0" sqref="F12"/>
    </sheetView>
  </sheetViews>
  <sheetFormatPr defaultColWidth="2.5703125" defaultRowHeight="15" customHeight="true" zeroHeight="true" outlineLevelRow="0" outlineLevelCol="0"/>
  <cols>
    <col collapsed="false" customWidth="true" hidden="true" outlineLevel="0" max="1" min="1" style="0" width="2.29"/>
    <col collapsed="false" customWidth="true" hidden="true" outlineLevel="0" max="2" min="2" style="0" width="2.15"/>
    <col collapsed="false" customWidth="true" hidden="false" outlineLevel="0" max="3" min="3" style="0" width="2.29"/>
    <col collapsed="false" customWidth="true" hidden="false" outlineLevel="0" max="4" min="4" style="0" width="8.71"/>
    <col collapsed="false" customWidth="true" hidden="false" outlineLevel="0" max="6" min="5" style="0" width="30.71"/>
    <col collapsed="false" customWidth="true" hidden="false" outlineLevel="0" max="7" min="7" style="0" width="35.71"/>
    <col collapsed="false" customWidth="true" hidden="false" outlineLevel="0" max="8" min="8" style="0" width="13.71"/>
    <col collapsed="false" customWidth="true" hidden="false" outlineLevel="0" max="10" min="9" style="0" width="20.71"/>
    <col collapsed="false" customWidth="true" hidden="true" outlineLevel="0" max="12" min="11" style="0" width="20.71"/>
    <col collapsed="false" customWidth="true" hidden="false" outlineLevel="0" max="15" min="13" style="0" width="20.71"/>
    <col collapsed="false" customWidth="true" hidden="true" outlineLevel="0" max="16" min="16" style="0" width="20.71"/>
    <col collapsed="false" customWidth="true" hidden="false" outlineLevel="0" max="18" min="17" style="0" width="20.71"/>
    <col collapsed="false" customWidth="true" hidden="true" outlineLevel="0" max="22" min="19" style="0" width="20.71"/>
    <col collapsed="false" customWidth="true" hidden="false" outlineLevel="0" max="23" min="23" style="0" width="20.71"/>
    <col collapsed="false" customWidth="true" hidden="false" outlineLevel="0" max="24" min="24" style="0" width="25.71"/>
    <col collapsed="false" customWidth="true" hidden="true" outlineLevel="0" max="26" min="25" style="0" width="20.71"/>
    <col collapsed="false" customWidth="true" hidden="false" outlineLevel="0" max="31" min="27" style="0" width="20.71"/>
    <col collapsed="false" customWidth="true" hidden="false" outlineLevel="0" max="32" min="32" style="0" width="0.86"/>
    <col collapsed="false" customWidth="true" hidden="true" outlineLevel="0" max="35" min="33" style="0" width="5.71"/>
    <col collapsed="false" customWidth="false" hidden="true" outlineLevel="0" max="16384" min="36" style="0" width="2.57"/>
  </cols>
  <sheetData>
    <row r="1" customFormat="false" ht="15" hidden="true" customHeight="false" outlineLevel="0" collapsed="false">
      <c r="I1" s="0" t="n">
        <v>4</v>
      </c>
      <c r="J1" s="0" t="n">
        <v>0</v>
      </c>
      <c r="AG1" s="0" t="s">
        <v>560</v>
      </c>
      <c r="AH1" s="0" t="s">
        <v>452</v>
      </c>
      <c r="AI1" s="0" t="s">
        <v>847</v>
      </c>
      <c r="AJ1" s="0" t="s">
        <v>562</v>
      </c>
      <c r="AK1" s="0" t="s">
        <v>581</v>
      </c>
      <c r="AL1" s="0" t="s">
        <v>904</v>
      </c>
      <c r="AM1" s="0" t="s">
        <v>905</v>
      </c>
      <c r="AN1" s="0" t="s">
        <v>556</v>
      </c>
      <c r="AO1" s="0" t="s">
        <v>906</v>
      </c>
      <c r="AP1" s="0" t="s">
        <v>907</v>
      </c>
      <c r="AQ1" s="0" t="s">
        <v>443</v>
      </c>
      <c r="AR1" s="0" t="s">
        <v>908</v>
      </c>
      <c r="AS1" s="0" t="s">
        <v>553</v>
      </c>
      <c r="AT1" s="0" t="s">
        <v>909</v>
      </c>
      <c r="AU1" s="0" t="s">
        <v>910</v>
      </c>
      <c r="AV1" s="0" t="s">
        <v>846</v>
      </c>
      <c r="AW1" s="0" t="s">
        <v>911</v>
      </c>
      <c r="AX1" s="0" t="s">
        <v>912</v>
      </c>
      <c r="AY1" s="0" t="s">
        <v>913</v>
      </c>
      <c r="AZ1" s="0" t="s">
        <v>583</v>
      </c>
      <c r="BA1" s="0" t="s">
        <v>561</v>
      </c>
      <c r="BB1" s="0" t="s">
        <v>555</v>
      </c>
      <c r="BC1" s="0" t="s">
        <v>552</v>
      </c>
      <c r="BD1" s="0" t="s">
        <v>914</v>
      </c>
    </row>
    <row r="2" customFormat="false" ht="15" hidden="true" customHeight="true" outlineLevel="0" collapsed="false">
      <c r="E2" s="0" t="s">
        <v>790</v>
      </c>
      <c r="F2" s="0" t="s">
        <v>564</v>
      </c>
      <c r="G2" s="0" t="s">
        <v>490</v>
      </c>
      <c r="H2" s="0" t="s">
        <v>491</v>
      </c>
      <c r="I2" s="0" t="s">
        <v>136</v>
      </c>
      <c r="J2" s="0" t="s">
        <v>137</v>
      </c>
      <c r="K2" s="0" t="s">
        <v>138</v>
      </c>
      <c r="L2" s="0" t="s">
        <v>139</v>
      </c>
      <c r="M2" s="0" t="s">
        <v>140</v>
      </c>
      <c r="N2" s="0" t="s">
        <v>141</v>
      </c>
      <c r="O2" s="0" t="s">
        <v>142</v>
      </c>
      <c r="P2" s="0" t="s">
        <v>143</v>
      </c>
      <c r="Q2" s="0" t="s">
        <v>144</v>
      </c>
      <c r="R2" s="0" t="s">
        <v>145</v>
      </c>
      <c r="S2" s="0" t="s">
        <v>146</v>
      </c>
      <c r="T2" s="0" t="s">
        <v>210</v>
      </c>
      <c r="U2" s="0" t="s">
        <v>211</v>
      </c>
      <c r="V2" s="0" t="s">
        <v>149</v>
      </c>
      <c r="W2" s="0" t="s">
        <v>150</v>
      </c>
      <c r="X2" s="0" t="s">
        <v>151</v>
      </c>
      <c r="Y2" s="0" t="s">
        <v>152</v>
      </c>
      <c r="Z2" s="0" t="s">
        <v>153</v>
      </c>
      <c r="AA2" s="0" t="s">
        <v>162</v>
      </c>
      <c r="AB2" s="0" t="s">
        <v>492</v>
      </c>
      <c r="AC2" s="0" t="s">
        <v>163</v>
      </c>
      <c r="AD2" s="0" t="s">
        <v>164</v>
      </c>
      <c r="AE2" s="0" t="s">
        <v>165</v>
      </c>
    </row>
    <row r="3" customFormat="false" ht="15" hidden="true" customHeight="false" outlineLevel="0" collapsed="false">
      <c r="I3" s="0" t="n">
        <f aca="false">+IFERROR(IF(COUNT(I13:I19),ROUND(SUMIF($F$13:I19,"Category",I13:I19),0),""),"")</f>
        <v>438</v>
      </c>
      <c r="J3" s="0" t="n">
        <f aca="false">+IFERROR(IF(COUNT(J13:J19),ROUND(SUMIF($F$13:J19,"Category",J13:J19),0),""),"")</f>
        <v>595915</v>
      </c>
      <c r="K3" s="0" t="str">
        <f aca="false">+IFERROR(IF(COUNT(K13:K19),ROUND(SUMIF($F$13:K19,"Category",K13:K19),0),""),"")</f>
        <v/>
      </c>
      <c r="L3" s="0" t="str">
        <f aca="false">+IFERROR(IF(COUNT(L13:L19),ROUND(SUMIF($F$13:L19,"Category",L13:L19),0),""),"")</f>
        <v/>
      </c>
      <c r="M3" s="0" t="n">
        <f aca="false">+IFERROR(IF(COUNT(M13:M19),ROUND(SUMIF($F$13:M19,"Category",M13:M19),0),""),"")</f>
        <v>595915</v>
      </c>
      <c r="N3" s="0" t="n">
        <f aca="false">+IFERROR(IF(COUNT(N13:N19),ROUND(SUMIF($F$13:N19,"Category",N13:N19),2),""),"")</f>
        <v>1.06</v>
      </c>
      <c r="O3" s="0" t="n">
        <f aca="false">+IFERROR(IF(COUNT(O13:O19),ROUND(SUMIF($F$13:O19,"Category",O13:O19),0),""),"")</f>
        <v>595915</v>
      </c>
      <c r="P3" s="0" t="str">
        <f aca="false">+IFERROR(IF(COUNT(P13:P19),ROUND(SUMIF($F$13:P19,"Category",P13:P19),0),""),"")</f>
        <v/>
      </c>
      <c r="Q3" s="0" t="n">
        <f aca="false">+IFERROR(IF(COUNT(Q13:Q19),ROUND(SUMIF($F$13:Q19,"Category",Q13:Q19),0),""),"")</f>
        <v>595915</v>
      </c>
      <c r="R3" s="0" t="n">
        <f aca="false">+IFERROR(IF(COUNT(R13:R19),ROUND(SUMIF($F$13:R19,"Category",R13:R19),2),""),"")</f>
        <v>1.06</v>
      </c>
      <c r="S3" s="0" t="str">
        <f aca="false">+IFERROR(IF(COUNT(S13:S19),ROUND(SUMIF($F$13:S19,"Category",S13:S19),0),""),"")</f>
        <v/>
      </c>
      <c r="T3" s="0" t="str">
        <f aca="false">+IFERROR(IF(COUNT(T13:T19),ROUND(SUMIF($F$13:T19,"Category",T13:T19),0),""),"")</f>
        <v/>
      </c>
      <c r="V3" s="0" t="str">
        <f aca="false">+IFERROR(IF(COUNT(V13:V19),ROUND(SUMIF($F$13:V19,"Category",V13:V19),0),""),"")</f>
        <v/>
      </c>
      <c r="X3" s="0" t="n">
        <f aca="false">+IFERROR(IF(COUNT(X13:X19),ROUND(SUMIF($F$13:X19,"Category",X13:X19),2),""),"")</f>
        <v>1.06</v>
      </c>
      <c r="Y3" s="0" t="str">
        <f aca="false">+IFERROR(IF(COUNT(Y13:Y19),ROUND(SUMIF($F$13:Y19,"Category",Y13:Y19),0),""),"")</f>
        <v/>
      </c>
      <c r="Z3" s="0" t="str">
        <f aca="false">+IFERROR(IF(COUNT(Z13:Z19),ROUND(SUMIF($F$13:Z19,"Category",Z13:Z19),2),""),"")</f>
        <v/>
      </c>
      <c r="AA3" s="0" t="n">
        <f aca="false">+IFERROR(IF(COUNT(AA13:AA19),ROUND(SUMIF($F$13:AA19,"Category",AA13:AA19),0),""),"")</f>
        <v>594715</v>
      </c>
    </row>
    <row r="7" customFormat="false" ht="15" hidden="false" customHeight="false" outlineLevel="0" collapsed="false"/>
    <row r="8" customFormat="false" ht="15" hidden="false" customHeight="false" outlineLevel="0" collapsed="false"/>
    <row r="9" customFormat="false" ht="39.75" hidden="false" customHeight="true" outlineLevel="0" collapsed="false">
      <c r="D9" s="82" t="s">
        <v>85</v>
      </c>
      <c r="E9" s="82" t="s">
        <v>568</v>
      </c>
      <c r="F9" s="82" t="s">
        <v>878</v>
      </c>
      <c r="G9" s="82" t="s">
        <v>496</v>
      </c>
      <c r="H9" s="82" t="s">
        <v>497</v>
      </c>
      <c r="I9" s="82" t="s">
        <v>569</v>
      </c>
      <c r="J9" s="82" t="s">
        <v>171</v>
      </c>
      <c r="K9" s="82" t="s">
        <v>172</v>
      </c>
      <c r="L9" s="82" t="s">
        <v>173</v>
      </c>
      <c r="M9" s="82" t="s">
        <v>174</v>
      </c>
      <c r="N9" s="82" t="s">
        <v>175</v>
      </c>
      <c r="O9" s="82" t="s">
        <v>213</v>
      </c>
      <c r="P9" s="82"/>
      <c r="Q9" s="82"/>
      <c r="R9" s="82"/>
      <c r="S9" s="80" t="s">
        <v>177</v>
      </c>
      <c r="T9" s="80" t="s">
        <v>214</v>
      </c>
      <c r="U9" s="80" t="s">
        <v>215</v>
      </c>
      <c r="V9" s="80" t="s">
        <v>180</v>
      </c>
      <c r="W9" s="80" t="s">
        <v>181</v>
      </c>
      <c r="X9" s="83" t="s">
        <v>182</v>
      </c>
      <c r="Y9" s="82" t="s">
        <v>183</v>
      </c>
      <c r="Z9" s="82"/>
      <c r="AA9" s="82" t="s">
        <v>845</v>
      </c>
      <c r="AB9" s="82" t="s">
        <v>492</v>
      </c>
      <c r="AC9" s="128" t="s">
        <v>189</v>
      </c>
      <c r="AD9" s="128"/>
      <c r="AE9" s="128"/>
      <c r="AX9" s="0" t="s">
        <v>568</v>
      </c>
    </row>
    <row r="10" customFormat="false" ht="39.75" hidden="false" customHeight="true" outlineLevel="0" collapsed="false">
      <c r="D10" s="82"/>
      <c r="E10" s="82"/>
      <c r="F10" s="82"/>
      <c r="G10" s="82"/>
      <c r="H10" s="82"/>
      <c r="I10" s="82"/>
      <c r="J10" s="82"/>
      <c r="K10" s="82"/>
      <c r="L10" s="82"/>
      <c r="M10" s="82"/>
      <c r="N10" s="82"/>
      <c r="O10" s="82" t="s">
        <v>217</v>
      </c>
      <c r="P10" s="82"/>
      <c r="Q10" s="82"/>
      <c r="R10" s="82" t="s">
        <v>218</v>
      </c>
      <c r="S10" s="80"/>
      <c r="T10" s="80"/>
      <c r="U10" s="80"/>
      <c r="V10" s="80"/>
      <c r="W10" s="80"/>
      <c r="X10" s="83"/>
      <c r="Y10" s="82"/>
      <c r="Z10" s="82"/>
      <c r="AA10" s="82"/>
      <c r="AB10" s="82"/>
      <c r="AC10" s="81" t="s">
        <v>192</v>
      </c>
      <c r="AD10" s="81"/>
      <c r="AE10" s="81"/>
      <c r="AX10" s="0" t="s">
        <v>570</v>
      </c>
    </row>
    <row r="11" customFormat="false" ht="54.75" hidden="false" customHeight="true" outlineLevel="0" collapsed="false">
      <c r="D11" s="82"/>
      <c r="E11" s="82"/>
      <c r="F11" s="82"/>
      <c r="G11" s="82"/>
      <c r="H11" s="82"/>
      <c r="I11" s="82"/>
      <c r="J11" s="82"/>
      <c r="K11" s="82"/>
      <c r="L11" s="82"/>
      <c r="M11" s="82"/>
      <c r="N11" s="82"/>
      <c r="O11" s="82" t="s">
        <v>219</v>
      </c>
      <c r="P11" s="82" t="s">
        <v>194</v>
      </c>
      <c r="Q11" s="82" t="s">
        <v>195</v>
      </c>
      <c r="R11" s="82"/>
      <c r="S11" s="80"/>
      <c r="T11" s="80"/>
      <c r="U11" s="80"/>
      <c r="V11" s="80"/>
      <c r="W11" s="80"/>
      <c r="X11" s="83"/>
      <c r="Y11" s="83" t="s">
        <v>196</v>
      </c>
      <c r="Z11" s="83" t="s">
        <v>197</v>
      </c>
      <c r="AA11" s="82"/>
      <c r="AB11" s="82"/>
      <c r="AC11" s="83" t="s">
        <v>198</v>
      </c>
      <c r="AD11" s="83" t="s">
        <v>199</v>
      </c>
      <c r="AE11" s="83" t="s">
        <v>200</v>
      </c>
    </row>
    <row r="12" customFormat="false" ht="19.5" hidden="false" customHeight="true" outlineLevel="0" collapsed="false">
      <c r="D12" s="129" t="s">
        <v>915</v>
      </c>
      <c r="E12" s="422" t="s">
        <v>243</v>
      </c>
      <c r="F12" s="425"/>
      <c r="G12" s="425"/>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361"/>
      <c r="AI12" s="362"/>
    </row>
    <row r="13" s="362" customFormat="true" ht="15" hidden="true" customHeight="false" outlineLevel="0" collapsed="false">
      <c r="D13" s="481"/>
      <c r="E13" s="445"/>
      <c r="F13" s="445"/>
      <c r="G13" s="482"/>
      <c r="H13" s="364"/>
      <c r="I13" s="365"/>
      <c r="J13" s="365"/>
      <c r="K13" s="366"/>
      <c r="L13" s="366"/>
      <c r="M13" s="421" t="str">
        <f aca="false">+IFERROR(IF(COUNT(J13:L13),ROUND(SUM(J13:L13),0),""),"")</f>
        <v/>
      </c>
      <c r="N13" s="387" t="str">
        <f aca="false">+IFERROR(IF(COUNT(M13),ROUND(M13/'Shareholding Pattern'!$L$78*100,2),""),"")</f>
        <v/>
      </c>
      <c r="O13" s="366" t="str">
        <f aca="false">IF(J13="","",J13)</f>
        <v/>
      </c>
      <c r="P13" s="366"/>
      <c r="Q13" s="421" t="str">
        <f aca="false">+IFERROR(IF(COUNT(O13:P13),ROUND(SUM(O13,P13),2),""),"")</f>
        <v/>
      </c>
      <c r="R13" s="387" t="str">
        <f aca="false">+IFERROR(IF(COUNT(Q13),ROUND(Q13/('Shareholding Pattern'!$P$79)*100,2),""),"")</f>
        <v/>
      </c>
      <c r="S13" s="366"/>
      <c r="T13" s="366"/>
      <c r="U13" s="366"/>
      <c r="V13" s="427" t="str">
        <f aca="false">+IFERROR(IF(COUNT(S13:U13),ROUND(SUM(S13:U13),0),""),"")</f>
        <v/>
      </c>
      <c r="W13" s="371" t="str">
        <f aca="false">+IFERROR(IF(COUNT(M13,V13),ROUND(SUM(M13,V13),0),""),"")</f>
        <v/>
      </c>
      <c r="X13" s="387" t="str">
        <f aca="false">+IFERROR(IF(COUNT(M13,V13),ROUND(SUM(V13,M13)/SUM('Shareholding Pattern'!$L$78,'Shareholding Pattern'!$U$78)*100,2),""),"")</f>
        <v/>
      </c>
      <c r="Y13" s="366"/>
      <c r="Z13" s="387" t="str">
        <f aca="false">+IFERROR(IF(COUNT(Y13),ROUND(SUM(Y13)/SUM(M13)*100,2),""),0)</f>
        <v/>
      </c>
      <c r="AA13" s="366"/>
      <c r="AB13" s="380"/>
      <c r="AC13" s="366"/>
      <c r="AD13" s="366"/>
      <c r="AE13" s="366"/>
      <c r="AF13" s="362" t="n">
        <f aca="false">IF(SUM(M13)&gt;0,1,0)</f>
        <v>0</v>
      </c>
      <c r="AG13" s="362" t="n">
        <f aca="false">IF(COUNT(M13:$M$15003)=0,"",SUM(AF1:AF65535))</f>
        <v>4</v>
      </c>
    </row>
    <row r="14" customFormat="false" ht="24.75" hidden="false" customHeight="true" outlineLevel="0" collapsed="false">
      <c r="D14" s="229"/>
      <c r="E14" s="375"/>
      <c r="F14" s="375"/>
      <c r="G14" s="375"/>
      <c r="H14" s="375"/>
      <c r="I14" s="375"/>
      <c r="J14" s="375"/>
      <c r="K14" s="375"/>
      <c r="L14" s="375"/>
      <c r="M14" s="375"/>
      <c r="N14" s="375"/>
      <c r="O14" s="375"/>
      <c r="P14" s="375"/>
      <c r="Q14" s="375"/>
      <c r="R14" s="375"/>
      <c r="S14" s="375"/>
      <c r="T14" s="375"/>
      <c r="U14" s="375"/>
      <c r="V14" s="375"/>
      <c r="W14" s="375"/>
      <c r="X14" s="375"/>
      <c r="Y14" s="375"/>
      <c r="Z14" s="375"/>
      <c r="AA14" s="375"/>
      <c r="AB14" s="375"/>
      <c r="AC14" s="375"/>
      <c r="AD14" s="375"/>
      <c r="AE14" s="376"/>
    </row>
    <row r="15" customFormat="false" ht="24.75" hidden="false" customHeight="true" outlineLevel="0" collapsed="false">
      <c r="D15" s="481" t="n">
        <v>1</v>
      </c>
      <c r="E15" s="483" t="s">
        <v>914</v>
      </c>
      <c r="F15" s="483" t="s">
        <v>568</v>
      </c>
      <c r="G15" s="484"/>
      <c r="H15" s="485"/>
      <c r="I15" s="366" t="n">
        <v>1</v>
      </c>
      <c r="J15" s="366" t="n">
        <v>118200</v>
      </c>
      <c r="K15" s="366"/>
      <c r="L15" s="366"/>
      <c r="M15" s="435" t="n">
        <f aca="false">+IFERROR(IF(COUNT(J15:L15),ROUND(SUM(J15:L15),0),""),"")</f>
        <v>118200</v>
      </c>
      <c r="N15" s="343" t="n">
        <f aca="false">+IFERROR(IF(COUNT(M15),ROUND(M15/'Shareholding Pattern'!$L$78*100,2),""),"")</f>
        <v>0.21</v>
      </c>
      <c r="O15" s="366" t="n">
        <f aca="false">IF(J15="","",J15)</f>
        <v>118200</v>
      </c>
      <c r="P15" s="366"/>
      <c r="Q15" s="435" t="n">
        <f aca="false">+IFERROR(IF(COUNT(O15:P15),ROUND(SUM(O15,P15),2),""),"")</f>
        <v>118200</v>
      </c>
      <c r="R15" s="343" t="n">
        <f aca="false">+IFERROR(IF(COUNT(Q15),ROUND(Q15/('Shareholding Pattern'!$P$79)*100,2),""),"")</f>
        <v>0.21</v>
      </c>
      <c r="S15" s="366"/>
      <c r="T15" s="366"/>
      <c r="U15" s="366"/>
      <c r="V15" s="435" t="str">
        <f aca="false">+IFERROR(IF(COUNT(S15:U15),ROUND(SUM(S15:U15),0),""),"")</f>
        <v/>
      </c>
      <c r="W15" s="372" t="n">
        <f aca="false">+IFERROR(IF(COUNT(M15,V15),ROUND(SUM(M15,V15),0),""),"")</f>
        <v>118200</v>
      </c>
      <c r="X15" s="343" t="n">
        <f aca="false">+IFERROR(IF(COUNT(M15,V15),ROUND(SUM(V15,M15)/SUM('Shareholding Pattern'!$L$78,'Shareholding Pattern'!$U$78)*100,2),""),"")</f>
        <v>0.21</v>
      </c>
      <c r="Y15" s="366"/>
      <c r="Z15" s="224" t="str">
        <f aca="false">+IFERROR(IF(COUNT(Y15),ROUND(SUM(Y15)/SUM(M15)*100,2),""),0)</f>
        <v/>
      </c>
      <c r="AA15" s="366" t="n">
        <v>118200</v>
      </c>
      <c r="AB15" s="380"/>
      <c r="AC15" s="366" t="n">
        <v>0</v>
      </c>
      <c r="AD15" s="366" t="n">
        <v>0</v>
      </c>
      <c r="AE15" s="366" t="n">
        <v>0</v>
      </c>
      <c r="AF15" s="362" t="n">
        <f aca="false">IF(SUM(M15)&gt;0,1,0)</f>
        <v>1</v>
      </c>
    </row>
    <row r="16" customFormat="false" ht="24.75" hidden="false" customHeight="true" outlineLevel="0" collapsed="false">
      <c r="D16" s="481" t="n">
        <v>2</v>
      </c>
      <c r="E16" s="483" t="s">
        <v>910</v>
      </c>
      <c r="F16" s="483" t="s">
        <v>568</v>
      </c>
      <c r="G16" s="484"/>
      <c r="H16" s="485"/>
      <c r="I16" s="366" t="n">
        <v>15</v>
      </c>
      <c r="J16" s="366" t="n">
        <v>41205</v>
      </c>
      <c r="K16" s="366"/>
      <c r="L16" s="366"/>
      <c r="M16" s="435" t="n">
        <f aca="false">+IFERROR(IF(COUNT(J16:L16),ROUND(SUM(J16:L16),0),""),"")</f>
        <v>41205</v>
      </c>
      <c r="N16" s="343" t="n">
        <f aca="false">+IFERROR(IF(COUNT(M16),ROUND(M16/'Shareholding Pattern'!$L$78*100,2),""),"")</f>
        <v>0.07</v>
      </c>
      <c r="O16" s="366" t="n">
        <f aca="false">IF(J16="","",J16)</f>
        <v>41205</v>
      </c>
      <c r="P16" s="366"/>
      <c r="Q16" s="435" t="n">
        <f aca="false">+IFERROR(IF(COUNT(O16:P16),ROUND(SUM(O16,P16),2),""),"")</f>
        <v>41205</v>
      </c>
      <c r="R16" s="343" t="n">
        <f aca="false">+IFERROR(IF(COUNT(Q16),ROUND(Q16/('Shareholding Pattern'!$P$79)*100,2),""),"")</f>
        <v>0.07</v>
      </c>
      <c r="S16" s="366"/>
      <c r="T16" s="366"/>
      <c r="U16" s="366"/>
      <c r="V16" s="435" t="str">
        <f aca="false">+IFERROR(IF(COUNT(S16:U16),ROUND(SUM(S16:U16),0),""),"")</f>
        <v/>
      </c>
      <c r="W16" s="372" t="n">
        <f aca="false">+IFERROR(IF(COUNT(M16,V16),ROUND(SUM(M16,V16),0),""),"")</f>
        <v>41205</v>
      </c>
      <c r="X16" s="343" t="n">
        <f aca="false">+IFERROR(IF(COUNT(M16,V16),ROUND(SUM(V16,M16)/SUM('Shareholding Pattern'!$L$78,'Shareholding Pattern'!$U$78)*100,2),""),"")</f>
        <v>0.07</v>
      </c>
      <c r="Y16" s="366"/>
      <c r="Z16" s="224" t="str">
        <f aca="false">+IFERROR(IF(COUNT(Y16),ROUND(SUM(Y16)/SUM(M16)*100,2),""),0)</f>
        <v/>
      </c>
      <c r="AA16" s="366" t="n">
        <v>41205</v>
      </c>
      <c r="AB16" s="380"/>
      <c r="AC16" s="366" t="n">
        <v>0</v>
      </c>
      <c r="AD16" s="366" t="n">
        <v>0</v>
      </c>
      <c r="AE16" s="366" t="n">
        <v>0</v>
      </c>
      <c r="AF16" s="362" t="n">
        <f aca="false">IF(SUM(M16)&gt;0,1,0)</f>
        <v>1</v>
      </c>
    </row>
    <row r="17" customFormat="false" ht="24.75" hidden="false" customHeight="true" outlineLevel="0" collapsed="false">
      <c r="D17" s="481" t="n">
        <v>3</v>
      </c>
      <c r="E17" s="483" t="s">
        <v>553</v>
      </c>
      <c r="F17" s="483" t="s">
        <v>568</v>
      </c>
      <c r="G17" s="484"/>
      <c r="H17" s="485"/>
      <c r="I17" s="366" t="n">
        <v>421</v>
      </c>
      <c r="J17" s="366" t="n">
        <v>435509</v>
      </c>
      <c r="K17" s="366"/>
      <c r="L17" s="366"/>
      <c r="M17" s="435" t="n">
        <f aca="false">+IFERROR(IF(COUNT(J17:L17),ROUND(SUM(J17:L17),0),""),"")</f>
        <v>435509</v>
      </c>
      <c r="N17" s="343" t="n">
        <f aca="false">+IFERROR(IF(COUNT(M17),ROUND(M17/'Shareholding Pattern'!$L$78*100,2),""),"")</f>
        <v>0.78</v>
      </c>
      <c r="O17" s="366" t="n">
        <f aca="false">IF(J17="","",J17)</f>
        <v>435509</v>
      </c>
      <c r="P17" s="366"/>
      <c r="Q17" s="435" t="n">
        <f aca="false">+IFERROR(IF(COUNT(O17:P17),ROUND(SUM(O17,P17),2),""),"")</f>
        <v>435509</v>
      </c>
      <c r="R17" s="343" t="n">
        <f aca="false">+IFERROR(IF(COUNT(Q17),ROUND(Q17/('Shareholding Pattern'!$P$79)*100,2),""),"")</f>
        <v>0.78</v>
      </c>
      <c r="S17" s="366"/>
      <c r="T17" s="366"/>
      <c r="U17" s="366"/>
      <c r="V17" s="435" t="str">
        <f aca="false">+IFERROR(IF(COUNT(S17:U17),ROUND(SUM(S17:U17),0),""),"")</f>
        <v/>
      </c>
      <c r="W17" s="372" t="n">
        <f aca="false">+IFERROR(IF(COUNT(M17,V17),ROUND(SUM(M17,V17),0),""),"")</f>
        <v>435509</v>
      </c>
      <c r="X17" s="343" t="n">
        <f aca="false">+IFERROR(IF(COUNT(M17,V17),ROUND(SUM(V17,M17)/SUM('Shareholding Pattern'!$L$78,'Shareholding Pattern'!$U$78)*100,2),""),"")</f>
        <v>0.78</v>
      </c>
      <c r="Y17" s="366"/>
      <c r="Z17" s="224" t="str">
        <f aca="false">+IFERROR(IF(COUNT(Y17),ROUND(SUM(Y17)/SUM(M17)*100,2),""),0)</f>
        <v/>
      </c>
      <c r="AA17" s="366" t="n">
        <v>434309</v>
      </c>
      <c r="AB17" s="380"/>
      <c r="AC17" s="366" t="n">
        <v>0</v>
      </c>
      <c r="AD17" s="366" t="n">
        <v>0</v>
      </c>
      <c r="AE17" s="366" t="n">
        <v>0</v>
      </c>
      <c r="AF17" s="362" t="n">
        <f aca="false">IF(SUM(M17)&gt;0,1,0)</f>
        <v>1</v>
      </c>
    </row>
    <row r="18" customFormat="false" ht="24.75" hidden="false" customHeight="true" outlineLevel="0" collapsed="false">
      <c r="D18" s="481" t="n">
        <v>4</v>
      </c>
      <c r="E18" s="483" t="s">
        <v>847</v>
      </c>
      <c r="F18" s="483" t="s">
        <v>568</v>
      </c>
      <c r="G18" s="484"/>
      <c r="H18" s="485"/>
      <c r="I18" s="366" t="n">
        <v>1</v>
      </c>
      <c r="J18" s="366" t="n">
        <v>1001</v>
      </c>
      <c r="K18" s="366"/>
      <c r="L18" s="366"/>
      <c r="M18" s="435" t="n">
        <f aca="false">+IFERROR(IF(COUNT(J18:L18),ROUND(SUM(J18:L18),0),""),"")</f>
        <v>1001</v>
      </c>
      <c r="N18" s="343" t="n">
        <f aca="false">+IFERROR(IF(COUNT(M18),ROUND(M18/'Shareholding Pattern'!$L$78*100,2),""),"")</f>
        <v>0</v>
      </c>
      <c r="O18" s="366" t="n">
        <f aca="false">IF(J18="","",J18)</f>
        <v>1001</v>
      </c>
      <c r="P18" s="366"/>
      <c r="Q18" s="435" t="n">
        <f aca="false">+IFERROR(IF(COUNT(O18:P18),ROUND(SUM(O18,P18),2),""),"")</f>
        <v>1001</v>
      </c>
      <c r="R18" s="343" t="n">
        <f aca="false">+IFERROR(IF(COUNT(Q18),ROUND(Q18/('Shareholding Pattern'!$P$79)*100,2),""),"")</f>
        <v>0</v>
      </c>
      <c r="S18" s="366"/>
      <c r="T18" s="366"/>
      <c r="U18" s="366"/>
      <c r="V18" s="435" t="str">
        <f aca="false">+IFERROR(IF(COUNT(S18:U18),ROUND(SUM(S18:U18),0),""),"")</f>
        <v/>
      </c>
      <c r="W18" s="372" t="n">
        <f aca="false">+IFERROR(IF(COUNT(M18,V18),ROUND(SUM(M18,V18),0),""),"")</f>
        <v>1001</v>
      </c>
      <c r="X18" s="343" t="n">
        <f aca="false">+IFERROR(IF(COUNT(M18,V18),ROUND(SUM(V18,M18)/SUM('Shareholding Pattern'!$L$78,'Shareholding Pattern'!$U$78)*100,2),""),"")</f>
        <v>0</v>
      </c>
      <c r="Y18" s="366"/>
      <c r="Z18" s="224" t="str">
        <f aca="false">+IFERROR(IF(COUNT(Y18),ROUND(SUM(Y18)/SUM(M18)*100,2),""),0)</f>
        <v/>
      </c>
      <c r="AA18" s="366" t="n">
        <v>1001</v>
      </c>
      <c r="AB18" s="380"/>
      <c r="AC18" s="366" t="n">
        <v>0</v>
      </c>
      <c r="AD18" s="366" t="n">
        <v>0</v>
      </c>
      <c r="AE18" s="366" t="n">
        <v>0</v>
      </c>
      <c r="AF18" s="362" t="n">
        <f aca="false">IF(SUM(M18)&gt;0,1,0)</f>
        <v>1</v>
      </c>
    </row>
    <row r="19" customFormat="false" ht="15" hidden="true" customHeight="false" outlineLevel="0" collapsed="false">
      <c r="D19" s="229"/>
      <c r="K19" s="36"/>
      <c r="L19" s="36"/>
      <c r="O19" s="36"/>
      <c r="P19" s="36"/>
      <c r="Y19" s="36"/>
      <c r="AA19" s="375"/>
      <c r="AB19" s="375"/>
      <c r="AC19" s="375"/>
      <c r="AD19" s="375"/>
      <c r="AE19" s="376"/>
    </row>
    <row r="20" customFormat="false" ht="24.75" hidden="false" customHeight="true" outlineLevel="0" collapsed="false">
      <c r="D20" s="438"/>
      <c r="E20" s="440"/>
      <c r="F20" s="440"/>
      <c r="G20" s="441" t="s">
        <v>509</v>
      </c>
      <c r="H20" s="441" t="s">
        <v>195</v>
      </c>
      <c r="I20" s="190" t="n">
        <f aca="false">+IFERROR(IF(COUNT(I13:I19),ROUND(SUMIF($F$13:I19,"Category",I13:I19),0),""),"")</f>
        <v>438</v>
      </c>
      <c r="J20" s="190" t="n">
        <f aca="false">+IFERROR(IF(COUNT(J13:J19),ROUND(SUMIF($F$13:J19,"Category",J13:J19),0),""),"")</f>
        <v>595915</v>
      </c>
      <c r="K20" s="190" t="str">
        <f aca="false">+IFERROR(IF(COUNT(K13:K19),ROUND(SUMIF($F$13:K19,"Category",K13:K19),0),""),"")</f>
        <v/>
      </c>
      <c r="L20" s="190" t="str">
        <f aca="false">+IFERROR(IF(COUNT(L13:L19),ROUND(SUMIF($F$13:L19,"Category",L13:L19),0),""),"")</f>
        <v/>
      </c>
      <c r="M20" s="190" t="n">
        <f aca="false">+IFERROR(IF(COUNT(M13:M19),ROUND(SUMIF($F$13:M19,"Category",M13:M19),0),""),"")</f>
        <v>595915</v>
      </c>
      <c r="N20" s="387" t="n">
        <f aca="false">+IFERROR(IF(COUNT(N13:N19),ROUND(SUMIF($F$13:N19,"Category",N13:N19),2),""),"")</f>
        <v>1.06</v>
      </c>
      <c r="O20" s="87" t="n">
        <f aca="false">+IFERROR(IF(COUNT(O13:O19),ROUND(SUMIF($F$13:O19,"Category",O13:O19),0),""),"")</f>
        <v>595915</v>
      </c>
      <c r="P20" s="87" t="str">
        <f aca="false">+IFERROR(IF(COUNT(P13:P19),ROUND(SUMIF($F$13:P19,"Category",P13:P19),0),""),"")</f>
        <v/>
      </c>
      <c r="Q20" s="87" t="n">
        <f aca="false">+IFERROR(IF(COUNT(Q13:Q19),ROUND(SUMIF($F$13:Q19,"Category",Q13:Q19),0),""),"")</f>
        <v>595915</v>
      </c>
      <c r="R20" s="387" t="n">
        <f aca="false">+IFERROR(IF(COUNT(R13:R19),ROUND(SUMIF($F$13:R19,"Category",R13:R19),2),""),"")</f>
        <v>1.06</v>
      </c>
      <c r="S20" s="190" t="str">
        <f aca="false">+IFERROR(IF(COUNT(S13:S19),ROUND(SUMIF($F$13:S19,"Category",S13:S19),0),""),"")</f>
        <v/>
      </c>
      <c r="T20" s="190" t="str">
        <f aca="false">+IFERROR(IF(COUNT(T13:T19),ROUND(SUMIF($F$13:T19,"Category",T13:T19),0),""),"")</f>
        <v/>
      </c>
      <c r="U20" s="190" t="str">
        <f aca="false">+IFERROR(IF(COUNT(U13:U19),ROUND(SUMIF($F$13:U19,"Category",U13:U19),0),""),"")</f>
        <v/>
      </c>
      <c r="V20" s="190" t="str">
        <f aca="false">+IFERROR(IF(COUNT(V13:V19),ROUND(SUMIF($F$13:V19,"Category",V13:V19),0),""),"")</f>
        <v/>
      </c>
      <c r="W20" s="190" t="n">
        <f aca="false">+IFERROR(IF(COUNT(W13:W19),ROUND(SUMIF($F$13:W19,"Category",W13:W19),0),""),"")</f>
        <v>595915</v>
      </c>
      <c r="X20" s="387" t="n">
        <f aca="false">+IFERROR(IF(COUNT(X13:X19),ROUND(SUMIF($F$13:X19,"Category",X13:X19),2),""),"")</f>
        <v>1.06</v>
      </c>
      <c r="Y20" s="190" t="str">
        <f aca="false">+IFERROR(IF(COUNT(Y13:Y19),ROUND(SUMIF($F$13:Y19,"Category",Y13:Y19),0),""),"")</f>
        <v/>
      </c>
      <c r="Z20" s="387" t="str">
        <f aca="false">+IFERROR(IF(COUNT(Y20),ROUND(SUM(Y20)/SUM(M20)*100,2),""),0)</f>
        <v/>
      </c>
      <c r="AA20" s="190" t="n">
        <f aca="false">+IFERROR(IF(COUNT(AA13:AA19),ROUND(SUMIF($F$13:AA19,"Category",AA13:AA19),0),""),"")</f>
        <v>594715</v>
      </c>
      <c r="AB20" s="466"/>
      <c r="AC20" s="190" t="n">
        <f aca="false">+IFERROR(IF(COUNT(AC13:AC19),ROUND(SUMIF($F$13:AC19,"Category",AC13:AC19),0),""),"")</f>
        <v>0</v>
      </c>
      <c r="AD20" s="190" t="n">
        <f aca="false">+IFERROR(IF(COUNT(AD13:AD19),ROUND(SUMIF($F$13:AD19,"Category",AD13:AD19),0),""),"")</f>
        <v>0</v>
      </c>
      <c r="AE20" s="190" t="n">
        <f aca="false">+IFERROR(IF(COUNT(AE13:AE19),ROUND(SUMIF($F$13:AE19,"Category",AE13:AE19),0),""),"")</f>
        <v>0</v>
      </c>
    </row>
    <row r="21" customFormat="false" ht="15" hidden="false" customHeight="false" outlineLevel="0" collapsed="false"/>
    <row r="22" customFormat="false" ht="15" hidden="false" customHeight="false" outlineLevel="0" collapsed="false"/>
    <row r="23" customFormat="false" ht="15" hidden="false" customHeight="false" outlineLevel="0" collapsed="false">
      <c r="G23" s="36"/>
    </row>
    <row r="24" customFormat="false" ht="15" hidden="false" customHeight="false" outlineLevel="0" collapsed="false"/>
    <row r="25" customFormat="false" ht="15" hidden="false" customHeight="false" outlineLevel="0" collapsed="false"/>
    <row r="26" customFormat="false" ht="15" hidden="false" customHeight="false" outlineLevel="0" collapsed="false"/>
    <row r="27" customFormat="false" ht="15" hidden="false" customHeight="false" outlineLevel="0" collapsed="false"/>
    <row r="28" customFormat="false" ht="15" hidden="false" customHeight="false" outlineLevel="0" collapsed="false"/>
    <row r="29" customFormat="false" ht="15" hidden="false" customHeight="false" outlineLevel="0" collapsed="false"/>
    <row r="30" customFormat="false" ht="15" hidden="false" customHeight="false" outlineLevel="0" collapsed="false"/>
    <row r="31" customFormat="false" ht="15" hidden="false" customHeight="false" outlineLevel="0" collapsed="false"/>
    <row r="32" customFormat="false" ht="15" hidden="false" customHeight="false" outlineLevel="0" collapsed="false"/>
    <row r="33" customFormat="false" ht="15" hidden="true" customHeight="false" outlineLevel="0" collapsed="false">
      <c r="E33" s="473"/>
    </row>
    <row r="34" customFormat="false" ht="15" hidden="true" customHeight="false" outlineLevel="0" collapsed="false">
      <c r="E34" s="473" t="s">
        <v>560</v>
      </c>
      <c r="F34" s="0" t="str">
        <f aca="false">IF(COUNTIF(E$13:E19,E34)&gt;=1,COUNTIFS(E$13:E19,E34,F$13:F19,"Category"),"")</f>
        <v/>
      </c>
      <c r="I34" s="475" t="b">
        <f aca="false">+IFERROR(IF(COUNT(I$13:I19),ROUND(SUMIFS(I$13:I19,$F$13:$F19,"More than 1 percentage of shareholding",$E$13:$E19,$E34),0),""),"")&lt;=IFERROR(IF(COUNT(I$13:I19),ROUND(SUMIFS(I$13:I19,$F$13:$F19,"Category",$E$13:$E19,$E34),0),""),"")</f>
        <v>1</v>
      </c>
      <c r="J34" s="475" t="b">
        <f aca="false">+IFERROR(IF(COUNT(J$13:J19),ROUND(SUMIFS(J$13:J19,$F$13:$F19,"More than 1 percentage of shareholding",$E$13:$E19,$E34),0),""),"")&lt;=IFERROR(IF(COUNT(J$13:J19),ROUND(SUMIFS(J$13:J19,$F$13:$F19,"Category",$E$13:$E19,$E34),0),""),"")</f>
        <v>1</v>
      </c>
      <c r="K34" s="475" t="b">
        <f aca="false">+IFERROR(IF(COUNT(K$13:K19),ROUND(SUMIFS(K$13:K19,$F$13:$F19,"More than 1 percentage of shareholding",$E$13:$E19,$E34),0),""),"")&lt;=IFERROR(IF(COUNT(K$13:K19),ROUND(SUMIFS(K$13:K19,$F$13:$F19,"Category",$E$13:$E19,$E34),0),""),"")</f>
        <v>1</v>
      </c>
      <c r="L34" s="475" t="b">
        <f aca="false">+IFERROR(IF(COUNT(L$13:L19),ROUND(SUMIFS(L$13:L19,$F$13:$F19,"More than 1 percentage of shareholding",$E$13:$E19,$E34),0),""),"")&lt;=IFERROR(IF(COUNT(L$13:L19),ROUND(SUMIFS(L$13:L19,$F$13:$F19,"Category",$E$13:$E19,$E34),0),""),"")</f>
        <v>1</v>
      </c>
      <c r="M34" s="475" t="b">
        <f aca="false">+IFERROR(IF(COUNT(M$13:M19),ROUND(SUMIFS(M$13:M19,$F$13:$F19,"More than 1 percentage of shareholding",$E$13:$E19,$E34),0),""),"")&lt;=IFERROR(IF(COUNT(M$13:M19),ROUND(SUMIFS(M$13:M19,$F$13:$F19,"Category",$E$13:$E19,$E34),0),""),"")</f>
        <v>1</v>
      </c>
      <c r="N34" s="475" t="b">
        <f aca="false">+IFERROR(IF(COUNT(N$13:N19),ROUND(SUMIFS(N$13:N19,$F$13:$F19,"More than 1 percentage of shareholding",$E$13:$E19,$E34),0),""),"")&lt;=IFERROR(IF(COUNT(N$13:N19),ROUND(SUMIFS(N$13:N19,$F$13:$F19,"Category",$E$13:$E19,$E34),0),""),"")</f>
        <v>1</v>
      </c>
      <c r="O34" s="475" t="b">
        <f aca="false">+IFERROR(IF(COUNT(O$13:O19),ROUND(SUMIFS(O$13:O19,$F$13:$F19,"More than 1 percentage of shareholding",$E$13:$E19,$E34),0),""),"")&lt;=IFERROR(IF(COUNT(O$13:O19),ROUND(SUMIFS(O$13:O19,$F$13:$F19,"Category",$E$13:$E19,$E34),0),""),"")</f>
        <v>1</v>
      </c>
      <c r="P34" s="475" t="b">
        <f aca="false">+IFERROR(IF(COUNT(P$13:P19),ROUND(SUMIFS(P$13:P19,$F$13:$F19,"More than 1 percentage of shareholding",$E$13:$E19,$E34),0),""),"")&lt;=IFERROR(IF(COUNT(P$13:P19),ROUND(SUMIFS(P$13:P19,$F$13:$F19,"Category",$E$13:$E19,$E34),0),""),"")</f>
        <v>1</v>
      </c>
      <c r="Q34" s="475" t="b">
        <f aca="false">+IFERROR(IF(COUNT(Q$13:Q19),ROUND(SUMIFS(Q$13:Q19,$F$13:$F19,"More than 1 percentage of shareholding",$E$13:$E19,$E34),0),""),"")&lt;=IFERROR(IF(COUNT(Q$13:Q19),ROUND(SUMIFS(Q$13:Q19,$F$13:$F19,"Category",$E$13:$E19,$E34),0),""),"")</f>
        <v>1</v>
      </c>
      <c r="R34" s="475" t="b">
        <f aca="false">+IFERROR(IF(COUNT(R$13:R19),ROUND(SUMIFS(R$13:R19,$F$13:$F19,"More than 1 percentage of shareholding",$E$13:$E19,$E34),0),""),"")&lt;=IFERROR(IF(COUNT(R$13:R19),ROUND(SUMIFS(R$13:R19,$F$13:$F19,"Category",$E$13:$E19,$E34),0),""),"")</f>
        <v>1</v>
      </c>
      <c r="S34" s="475" t="b">
        <f aca="false">+IFERROR(IF(COUNT(S$13:S19),ROUND(SUMIFS(S$13:S19,$F$13:$F19,"More than 1 percentage of shareholding",$E$13:$E19,$E34),0),""),"")&lt;=IFERROR(IF(COUNT(S$13:S19),ROUND(SUMIFS(S$13:S19,$F$13:$F19,"Category",$E$13:$E19,$E34),0),""),"")</f>
        <v>1</v>
      </c>
      <c r="T34" s="475" t="b">
        <f aca="false">+IFERROR(IF(COUNT(T$13:T19),ROUND(SUMIFS(T$13:T19,$F$13:$F19,"More than 1 percentage of shareholding",$E$13:$E19,$E34),0),""),"")&lt;=IFERROR(IF(COUNT(T$13:T19),ROUND(SUMIFS(T$13:T19,$F$13:$F19,"Category",$E$13:$E19,$E34),0),""),"")</f>
        <v>1</v>
      </c>
      <c r="U34" s="475" t="b">
        <f aca="false">+IFERROR(IF(COUNT(U$13:U19),ROUND(SUMIFS(U$13:U19,$F$13:$F19,"More than 1 percentage of shareholding",$E$13:$E19,$E34),0),""),"")&lt;=IFERROR(IF(COUNT(U$13:U19),ROUND(SUMIFS(U$13:U19,$F$13:$F19,"Category",$E$13:$E19,$E34),0),""),"")</f>
        <v>1</v>
      </c>
      <c r="V34" s="475" t="b">
        <f aca="false">+IFERROR(IF(COUNT(V$13:V19),ROUND(SUMIFS(V$13:V19,$F$13:$F19,"More than 1 percentage of shareholding",$E$13:$E19,$E34),0),""),"")&lt;=IFERROR(IF(COUNT(V$13:V19),ROUND(SUMIFS(V$13:V19,$F$13:$F19,"Category",$E$13:$E19,$E34),0),""),"")</f>
        <v>1</v>
      </c>
      <c r="W34" s="475" t="b">
        <f aca="false">+IFERROR(IF(COUNT(W$13:W19),ROUND(SUMIFS(W$13:W19,$F$13:$F19,"More than 1 percentage of shareholding",$E$13:$E19,$E34),0),""),"")&lt;=IFERROR(IF(COUNT(W$13:W19),ROUND(SUMIFS(W$13:W19,$F$13:$F19,"Category",$E$13:$E19,$E34),0),""),"")</f>
        <v>1</v>
      </c>
      <c r="X34" s="475" t="b">
        <f aca="false">+IFERROR(IF(COUNT(X$13:X19),ROUND(SUMIFS(X$13:X19,$F$13:$F19,"More than 1 percentage of shareholding",$E$13:$E19,$E34),0),""),"")&lt;=IFERROR(IF(COUNT(X$13:X19),ROUND(SUMIFS(X$13:X19,$F$13:$F19,"Category",$E$13:$E19,$E34),0),""),"")</f>
        <v>1</v>
      </c>
      <c r="Y34" s="475" t="b">
        <f aca="false">+IFERROR(IF(COUNT(Y$13:Y19),ROUND(SUMIFS(Y$13:Y19,$F$13:$F19,"More than 1 percentage of shareholding",$E$13:$E19,$E34),0),""),"")&lt;=IFERROR(IF(COUNT(Y$13:Y19),ROUND(SUMIFS(Y$13:Y19,$F$13:$F19,"Category",$E$13:$E19,$E34),0),""),"")</f>
        <v>1</v>
      </c>
      <c r="Z34" s="475" t="b">
        <f aca="false">+IFERROR(IF(COUNT(Z$13:Z19),ROUND(SUMIFS(Z$13:Z19,$F$13:$F19,"More than 1 percentage of shareholding",$E$13:$E19,$E34),0),""),"")&lt;=IFERROR(IF(COUNT(Z$13:Z19),ROUND(SUMIFS(Z$13:Z19,$F$13:$F19,"Category",$E$13:$E19,$E34),0),""),"")</f>
        <v>1</v>
      </c>
      <c r="AA34" s="475" t="b">
        <f aca="false">+IFERROR(IF(COUNT(AA$13:AA19),ROUND(SUMIFS(AA$13:AA19,$F$13:$F19,"More than 1 percentage of shareholding",$E$13:$E19,$E34),0),""),"")&lt;=IFERROR(IF(COUNT(AA$13:AA19),ROUND(SUMIFS(AA$13:AA19,$F$13:$F19,"Category",$E$13:$E19,$E34),0),""),"")</f>
        <v>1</v>
      </c>
    </row>
    <row r="35" customFormat="false" ht="15" hidden="true" customHeight="false" outlineLevel="0" collapsed="false">
      <c r="E35" s="473" t="s">
        <v>452</v>
      </c>
      <c r="F35" s="0" t="str">
        <f aca="false">IF(COUNTIF(E$13:E20,E35)&gt;=1,COUNTIFS(E$13:E20,E35,F$13:F20,"Category"),"")</f>
        <v/>
      </c>
      <c r="I35" s="475" t="b">
        <f aca="false">+IFERROR(IF(COUNT(I$13:I19),ROUND(SUMIFS(I$13:I19,$F$13:$F19,"More than 1 percentage of shareholding",$E$13:$E19,$E35),0),""),"")&lt;=IFERROR(IF(COUNT(I$13:I19),ROUND(SUMIFS(I$13:I19,$F$13:$F19,"Category",$E$13:$E19,$E35),0),""),"")</f>
        <v>1</v>
      </c>
      <c r="J35" s="475" t="b">
        <f aca="false">+IFERROR(IF(COUNT(J$13:J19),ROUND(SUMIFS(J$13:J19,$F$13:$F19,"More than 1 percentage of shareholding",$E$13:$E19,$E35),0),""),"")&lt;=IFERROR(IF(COUNT(J$13:J19),ROUND(SUMIFS(J$13:J19,$F$13:$F19,"Category",$E$13:$E19,$E35),0),""),"")</f>
        <v>1</v>
      </c>
      <c r="K35" s="475" t="b">
        <f aca="false">+IFERROR(IF(COUNT(K$13:K19),ROUND(SUMIFS(K$13:K19,$F$13:$F19,"More than 1 percentage of shareholding",$E$13:$E19,$E35),0),""),"")&lt;=IFERROR(IF(COUNT(K$13:K19),ROUND(SUMIFS(K$13:K19,$F$13:$F19,"Category",$E$13:$E19,$E35),0),""),"")</f>
        <v>1</v>
      </c>
      <c r="L35" s="475" t="b">
        <f aca="false">+IFERROR(IF(COUNT(L$13:L19),ROUND(SUMIFS(L$13:L19,$F$13:$F19,"More than 1 percentage of shareholding",$E$13:$E19,$E35),0),""),"")&lt;=IFERROR(IF(COUNT(L$13:L19),ROUND(SUMIFS(L$13:L19,$F$13:$F19,"Category",$E$13:$E19,$E35),0),""),"")</f>
        <v>1</v>
      </c>
      <c r="M35" s="475" t="b">
        <f aca="false">+IFERROR(IF(COUNT(M$13:M19),ROUND(SUMIFS(M$13:M19,$F$13:$F19,"More than 1 percentage of shareholding",$E$13:$E19,$E35),0),""),"")&lt;=IFERROR(IF(COUNT(M$13:M19),ROUND(SUMIFS(M$13:M19,$F$13:$F19,"Category",$E$13:$E19,$E35),0),""),"")</f>
        <v>1</v>
      </c>
      <c r="N35" s="475" t="b">
        <f aca="false">+IFERROR(IF(COUNT(N$13:N19),ROUND(SUMIFS(N$13:N19,$F$13:$F19,"More than 1 percentage of shareholding",$E$13:$E19,$E35),0),""),"")&lt;=IFERROR(IF(COUNT(N$13:N19),ROUND(SUMIFS(N$13:N19,$F$13:$F19,"Category",$E$13:$E19,$E35),0),""),"")</f>
        <v>1</v>
      </c>
      <c r="O35" s="475" t="b">
        <f aca="false">+IFERROR(IF(COUNT(O$13:O19),ROUND(SUMIFS(O$13:O19,$F$13:$F19,"More than 1 percentage of shareholding",$E$13:$E19,$E35),0),""),"")&lt;=IFERROR(IF(COUNT(O$13:O19),ROUND(SUMIFS(O$13:O19,$F$13:$F19,"Category",$E$13:$E19,$E35),0),""),"")</f>
        <v>1</v>
      </c>
      <c r="P35" s="475" t="b">
        <f aca="false">+IFERROR(IF(COUNT(P$13:P19),ROUND(SUMIFS(P$13:P19,$F$13:$F19,"More than 1 percentage of shareholding",$E$13:$E19,$E35),0),""),"")&lt;=IFERROR(IF(COUNT(P$13:P19),ROUND(SUMIFS(P$13:P19,$F$13:$F19,"Category",$E$13:$E19,$E35),0),""),"")</f>
        <v>1</v>
      </c>
      <c r="Q35" s="475" t="b">
        <f aca="false">+IFERROR(IF(COUNT(Q$13:Q19),ROUND(SUMIFS(Q$13:Q19,$F$13:$F19,"More than 1 percentage of shareholding",$E$13:$E19,$E35),0),""),"")&lt;=IFERROR(IF(COUNT(Q$13:Q19),ROUND(SUMIFS(Q$13:Q19,$F$13:$F19,"Category",$E$13:$E19,$E35),0),""),"")</f>
        <v>1</v>
      </c>
      <c r="R35" s="475" t="b">
        <f aca="false">+IFERROR(IF(COUNT(R$13:R19),ROUND(SUMIFS(R$13:R19,$F$13:$F19,"More than 1 percentage of shareholding",$E$13:$E19,$E35),0),""),"")&lt;=IFERROR(IF(COUNT(R$13:R19),ROUND(SUMIFS(R$13:R19,$F$13:$F19,"Category",$E$13:$E19,$E35),0),""),"")</f>
        <v>1</v>
      </c>
      <c r="S35" s="475" t="b">
        <f aca="false">+IFERROR(IF(COUNT(S$13:S19),ROUND(SUMIFS(S$13:S19,$F$13:$F19,"More than 1 percentage of shareholding",$E$13:$E19,$E35),0),""),"")&lt;=IFERROR(IF(COUNT(S$13:S19),ROUND(SUMIFS(S$13:S19,$F$13:$F19,"Category",$E$13:$E19,$E35),0),""),"")</f>
        <v>1</v>
      </c>
      <c r="T35" s="475" t="b">
        <f aca="false">+IFERROR(IF(COUNT(T$13:T19),ROUND(SUMIFS(T$13:T19,$F$13:$F19,"More than 1 percentage of shareholding",$E$13:$E19,$E35),0),""),"")&lt;=IFERROR(IF(COUNT(T$13:T19),ROUND(SUMIFS(T$13:T19,$F$13:$F19,"Category",$E$13:$E19,$E35),0),""),"")</f>
        <v>1</v>
      </c>
      <c r="U35" s="475" t="b">
        <f aca="false">+IFERROR(IF(COUNT(U$13:U19),ROUND(SUMIFS(U$13:U19,$F$13:$F19,"More than 1 percentage of shareholding",$E$13:$E19,$E35),0),""),"")&lt;=IFERROR(IF(COUNT(U$13:U19),ROUND(SUMIFS(U$13:U19,$F$13:$F19,"Category",$E$13:$E19,$E35),0),""),"")</f>
        <v>1</v>
      </c>
      <c r="V35" s="475" t="b">
        <f aca="false">+IFERROR(IF(COUNT(V$13:V19),ROUND(SUMIFS(V$13:V19,$F$13:$F19,"More than 1 percentage of shareholding",$E$13:$E19,$E35),0),""),"")&lt;=IFERROR(IF(COUNT(V$13:V19),ROUND(SUMIFS(V$13:V19,$F$13:$F19,"Category",$E$13:$E19,$E35),0),""),"")</f>
        <v>1</v>
      </c>
      <c r="W35" s="475" t="b">
        <f aca="false">+IFERROR(IF(COUNT(W$13:W19),ROUND(SUMIFS(W$13:W19,$F$13:$F19,"More than 1 percentage of shareholding",$E$13:$E19,$E35),0),""),"")&lt;=IFERROR(IF(COUNT(W$13:W19),ROUND(SUMIFS(W$13:W19,$F$13:$F19,"Category",$E$13:$E19,$E35),0),""),"")</f>
        <v>1</v>
      </c>
      <c r="X35" s="475" t="b">
        <f aca="false">+IFERROR(IF(COUNT(X$13:X19),ROUND(SUMIFS(X$13:X19,$F$13:$F19,"More than 1 percentage of shareholding",$E$13:$E19,$E35),0),""),"")&lt;=IFERROR(IF(COUNT(X$13:X19),ROUND(SUMIFS(X$13:X19,$F$13:$F19,"Category",$E$13:$E19,$E35),0),""),"")</f>
        <v>1</v>
      </c>
      <c r="Y35" s="475" t="b">
        <f aca="false">+IFERROR(IF(COUNT(Y$13:Y19),ROUND(SUMIFS(Y$13:Y19,$F$13:$F19,"More than 1 percentage of shareholding",$E$13:$E19,$E35),0),""),"")&lt;=IFERROR(IF(COUNT(Y$13:Y19),ROUND(SUMIFS(Y$13:Y19,$F$13:$F19,"Category",$E$13:$E19,$E35),0),""),"")</f>
        <v>1</v>
      </c>
      <c r="Z35" s="475" t="b">
        <f aca="false">+IFERROR(IF(COUNT(Z$13:Z19),ROUND(SUMIFS(Z$13:Z19,$F$13:$F19,"More than 1 percentage of shareholding",$E$13:$E19,$E35),0),""),"")&lt;=IFERROR(IF(COUNT(Z$13:Z19),ROUND(SUMIFS(Z$13:Z19,$F$13:$F19,"Category",$E$13:$E19,$E35),0),""),"")</f>
        <v>1</v>
      </c>
      <c r="AA35" s="475" t="b">
        <f aca="false">+IFERROR(IF(COUNT(AA$13:AA19),ROUND(SUMIFS(AA$13:AA19,$F$13:$F19,"More than 1 percentage of shareholding",$E$13:$E19,$E35),0),""),"")&lt;=IFERROR(IF(COUNT(AA$13:AA19),ROUND(SUMIFS(AA$13:AA19,$F$13:$F19,"Category",$E$13:$E19,$E35),0),""),"")</f>
        <v>1</v>
      </c>
    </row>
    <row r="36" customFormat="false" ht="15" hidden="true" customHeight="false" outlineLevel="0" collapsed="false">
      <c r="E36" s="473" t="s">
        <v>847</v>
      </c>
      <c r="F36" s="0" t="n">
        <f aca="false">IF(COUNTIF(E$13:E21,E36)&gt;=1,COUNTIFS(E$13:E21,E36,F$13:F21,"Category"),"")</f>
        <v>1</v>
      </c>
      <c r="I36" s="475" t="b">
        <f aca="false">+IFERROR(IF(COUNT(I$13:I19),ROUND(SUMIFS(I$13:I19,$F$13:$F19,"More than 1 percentage of shareholding",$E$13:$E19,$E36),0),""),"")&lt;=IFERROR(IF(COUNT(I$13:I19),ROUND(SUMIFS(I$13:I19,$F$13:$F19,"Category",$E$13:$E19,$E36),0),""),"")</f>
        <v>1</v>
      </c>
      <c r="J36" s="475" t="b">
        <f aca="false">+IFERROR(IF(COUNT(J$13:J19),ROUND(SUMIFS(J$13:J19,$F$13:$F19,"More than 1 percentage of shareholding",$E$13:$E19,$E36),0),""),"")&lt;=IFERROR(IF(COUNT(J$13:J19),ROUND(SUMIFS(J$13:J19,$F$13:$F19,"Category",$E$13:$E19,$E36),0),""),"")</f>
        <v>1</v>
      </c>
      <c r="K36" s="475" t="b">
        <f aca="false">+IFERROR(IF(COUNT(K$13:K19),ROUND(SUMIFS(K$13:K19,$F$13:$F19,"More than 1 percentage of shareholding",$E$13:$E19,$E36),0),""),"")&lt;=IFERROR(IF(COUNT(K$13:K19),ROUND(SUMIFS(K$13:K19,$F$13:$F19,"Category",$E$13:$E19,$E36),0),""),"")</f>
        <v>1</v>
      </c>
      <c r="L36" s="475" t="b">
        <f aca="false">+IFERROR(IF(COUNT(L$13:L19),ROUND(SUMIFS(L$13:L19,$F$13:$F19,"More than 1 percentage of shareholding",$E$13:$E19,$E36),0),""),"")&lt;=IFERROR(IF(COUNT(L$13:L19),ROUND(SUMIFS(L$13:L19,$F$13:$F19,"Category",$E$13:$E19,$E36),0),""),"")</f>
        <v>1</v>
      </c>
      <c r="M36" s="475" t="b">
        <f aca="false">+IFERROR(IF(COUNT(M$13:M19),ROUND(SUMIFS(M$13:M19,$F$13:$F19,"More than 1 percentage of shareholding",$E$13:$E19,$E36),0),""),"")&lt;=IFERROR(IF(COUNT(M$13:M19),ROUND(SUMIFS(M$13:M19,$F$13:$F19,"Category",$E$13:$E19,$E36),0),""),"")</f>
        <v>1</v>
      </c>
      <c r="N36" s="475" t="b">
        <f aca="false">+IFERROR(IF(COUNT(N$13:N19),ROUND(SUMIFS(N$13:N19,$F$13:$F19,"More than 1 percentage of shareholding",$E$13:$E19,$E36),0),""),"")&lt;=IFERROR(IF(COUNT(N$13:N19),ROUND(SUMIFS(N$13:N19,$F$13:$F19,"Category",$E$13:$E19,$E36),0),""),"")</f>
        <v>1</v>
      </c>
      <c r="O36" s="475" t="b">
        <f aca="false">+IFERROR(IF(COUNT(O$13:O19),ROUND(SUMIFS(O$13:O19,$F$13:$F19,"More than 1 percentage of shareholding",$E$13:$E19,$E36),0),""),"")&lt;=IFERROR(IF(COUNT(O$13:O19),ROUND(SUMIFS(O$13:O19,$F$13:$F19,"Category",$E$13:$E19,$E36),0),""),"")</f>
        <v>1</v>
      </c>
      <c r="P36" s="475" t="b">
        <f aca="false">+IFERROR(IF(COUNT(P$13:P19),ROUND(SUMIFS(P$13:P19,$F$13:$F19,"More than 1 percentage of shareholding",$E$13:$E19,$E36),0),""),"")&lt;=IFERROR(IF(COUNT(P$13:P19),ROUND(SUMIFS(P$13:P19,$F$13:$F19,"Category",$E$13:$E19,$E36),0),""),"")</f>
        <v>1</v>
      </c>
      <c r="Q36" s="475" t="b">
        <f aca="false">+IFERROR(IF(COUNT(Q$13:Q19),ROUND(SUMIFS(Q$13:Q19,$F$13:$F19,"More than 1 percentage of shareholding",$E$13:$E19,$E36),0),""),"")&lt;=IFERROR(IF(COUNT(Q$13:Q19),ROUND(SUMIFS(Q$13:Q19,$F$13:$F19,"Category",$E$13:$E19,$E36),0),""),"")</f>
        <v>1</v>
      </c>
      <c r="R36" s="475" t="b">
        <f aca="false">+IFERROR(IF(COUNT(R$13:R19),ROUND(SUMIFS(R$13:R19,$F$13:$F19,"More than 1 percentage of shareholding",$E$13:$E19,$E36),0),""),"")&lt;=IFERROR(IF(COUNT(R$13:R19),ROUND(SUMIFS(R$13:R19,$F$13:$F19,"Category",$E$13:$E19,$E36),0),""),"")</f>
        <v>1</v>
      </c>
      <c r="S36" s="475" t="b">
        <f aca="false">+IFERROR(IF(COUNT(S$13:S19),ROUND(SUMIFS(S$13:S19,$F$13:$F19,"More than 1 percentage of shareholding",$E$13:$E19,$E36),0),""),"")&lt;=IFERROR(IF(COUNT(S$13:S19),ROUND(SUMIFS(S$13:S19,$F$13:$F19,"Category",$E$13:$E19,$E36),0),""),"")</f>
        <v>1</v>
      </c>
      <c r="T36" s="475" t="b">
        <f aca="false">+IFERROR(IF(COUNT(T$13:T19),ROUND(SUMIFS(T$13:T19,$F$13:$F19,"More than 1 percentage of shareholding",$E$13:$E19,$E36),0),""),"")&lt;=IFERROR(IF(COUNT(T$13:T19),ROUND(SUMIFS(T$13:T19,$F$13:$F19,"Category",$E$13:$E19,$E36),0),""),"")</f>
        <v>1</v>
      </c>
      <c r="U36" s="475" t="b">
        <f aca="false">+IFERROR(IF(COUNT(U$13:U19),ROUND(SUMIFS(U$13:U19,$F$13:$F19,"More than 1 percentage of shareholding",$E$13:$E19,$E36),0),""),"")&lt;=IFERROR(IF(COUNT(U$13:U19),ROUND(SUMIFS(U$13:U19,$F$13:$F19,"Category",$E$13:$E19,$E36),0),""),"")</f>
        <v>1</v>
      </c>
      <c r="V36" s="475" t="b">
        <f aca="false">+IFERROR(IF(COUNT(V$13:V19),ROUND(SUMIFS(V$13:V19,$F$13:$F19,"More than 1 percentage of shareholding",$E$13:$E19,$E36),0),""),"")&lt;=IFERROR(IF(COUNT(V$13:V19),ROUND(SUMIFS(V$13:V19,$F$13:$F19,"Category",$E$13:$E19,$E36),0),""),"")</f>
        <v>1</v>
      </c>
      <c r="W36" s="475" t="b">
        <f aca="false">+IFERROR(IF(COUNT(W$13:W19),ROUND(SUMIFS(W$13:W19,$F$13:$F19,"More than 1 percentage of shareholding",$E$13:$E19,$E36),0),""),"")&lt;=IFERROR(IF(COUNT(W$13:W19),ROUND(SUMIFS(W$13:W19,$F$13:$F19,"Category",$E$13:$E19,$E36),0),""),"")</f>
        <v>1</v>
      </c>
      <c r="X36" s="475" t="b">
        <f aca="false">+IFERROR(IF(COUNT(X$13:X19),ROUND(SUMIFS(X$13:X19,$F$13:$F19,"More than 1 percentage of shareholding",$E$13:$E19,$E36),0),""),"")&lt;=IFERROR(IF(COUNT(X$13:X19),ROUND(SUMIFS(X$13:X19,$F$13:$F19,"Category",$E$13:$E19,$E36),0),""),"")</f>
        <v>1</v>
      </c>
      <c r="Y36" s="475" t="b">
        <f aca="false">+IFERROR(IF(COUNT(Y$13:Y19),ROUND(SUMIFS(Y$13:Y19,$F$13:$F19,"More than 1 percentage of shareholding",$E$13:$E19,$E36),0),""),"")&lt;=IFERROR(IF(COUNT(Y$13:Y19),ROUND(SUMIFS(Y$13:Y19,$F$13:$F19,"Category",$E$13:$E19,$E36),0),""),"")</f>
        <v>1</v>
      </c>
      <c r="Z36" s="475" t="b">
        <f aca="false">+IFERROR(IF(COUNT(Z$13:Z19),ROUND(SUMIFS(Z$13:Z19,$F$13:$F19,"More than 1 percentage of shareholding",$E$13:$E19,$E36),0),""),"")&lt;=IFERROR(IF(COUNT(Z$13:Z19),ROUND(SUMIFS(Z$13:Z19,$F$13:$F19,"Category",$E$13:$E19,$E36),0),""),"")</f>
        <v>1</v>
      </c>
      <c r="AA36" s="475" t="b">
        <f aca="false">+IFERROR(IF(COUNT(AA$13:AA19),ROUND(SUMIFS(AA$13:AA19,$F$13:$F19,"More than 1 percentage of shareholding",$E$13:$E19,$E36),0),""),"")&lt;=IFERROR(IF(COUNT(AA$13:AA19),ROUND(SUMIFS(AA$13:AA19,$F$13:$F19,"Category",$E$13:$E19,$E36),0),""),"")</f>
        <v>1</v>
      </c>
    </row>
    <row r="37" customFormat="false" ht="15" hidden="true" customHeight="false" outlineLevel="0" collapsed="false">
      <c r="E37" s="473" t="s">
        <v>562</v>
      </c>
      <c r="F37" s="0" t="str">
        <f aca="false">IF(COUNTIF(E$13:E22,E37)&gt;=1,COUNTIFS(E$13:E22,E37,F$13:F22,"Category"),"")</f>
        <v/>
      </c>
      <c r="I37" s="475" t="b">
        <f aca="false">+IFERROR(IF(COUNT(I$13:I19),ROUND(SUMIFS(I$13:I19,$F$13:$F19,"More than 1 percentage of shareholding",$E$13:$E19,$E37),0),""),"")&lt;=IFERROR(IF(COUNT(I$13:I19),ROUND(SUMIFS(I$13:I19,$F$13:$F19,"Category",$E$13:$E19,$E37),0),""),"")</f>
        <v>1</v>
      </c>
      <c r="J37" s="475" t="b">
        <f aca="false">+IFERROR(IF(COUNT(J$13:J19),ROUND(SUMIFS(J$13:J19,$F$13:$F19,"More than 1 percentage of shareholding",$E$13:$E19,$E37),0),""),"")&lt;=IFERROR(IF(COUNT(J$13:J19),ROUND(SUMIFS(J$13:J19,$F$13:$F19,"Category",$E$13:$E19,$E37),0),""),"")</f>
        <v>1</v>
      </c>
      <c r="K37" s="475" t="b">
        <f aca="false">+IFERROR(IF(COUNT(K$13:K19),ROUND(SUMIFS(K$13:K19,$F$13:$F19,"More than 1 percentage of shareholding",$E$13:$E19,$E37),0),""),"")&lt;=IFERROR(IF(COUNT(K$13:K19),ROUND(SUMIFS(K$13:K19,$F$13:$F19,"Category",$E$13:$E19,$E37),0),""),"")</f>
        <v>1</v>
      </c>
      <c r="L37" s="475" t="b">
        <f aca="false">+IFERROR(IF(COUNT(L$13:L19),ROUND(SUMIFS(L$13:L19,$F$13:$F19,"More than 1 percentage of shareholding",$E$13:$E19,$E37),0),""),"")&lt;=IFERROR(IF(COUNT(L$13:L19),ROUND(SUMIFS(L$13:L19,$F$13:$F19,"Category",$E$13:$E19,$E37),0),""),"")</f>
        <v>1</v>
      </c>
      <c r="M37" s="475" t="b">
        <f aca="false">+IFERROR(IF(COUNT(M$13:M19),ROUND(SUMIFS(M$13:M19,$F$13:$F19,"More than 1 percentage of shareholding",$E$13:$E19,$E37),0),""),"")&lt;=IFERROR(IF(COUNT(M$13:M19),ROUND(SUMIFS(M$13:M19,$F$13:$F19,"Category",$E$13:$E19,$E37),0),""),"")</f>
        <v>1</v>
      </c>
      <c r="N37" s="475" t="b">
        <f aca="false">+IFERROR(IF(COUNT(N$13:N19),ROUND(SUMIFS(N$13:N19,$F$13:$F19,"More than 1 percentage of shareholding",$E$13:$E19,$E37),0),""),"")&lt;=IFERROR(IF(COUNT(N$13:N19),ROUND(SUMIFS(N$13:N19,$F$13:$F19,"Category",$E$13:$E19,$E37),0),""),"")</f>
        <v>1</v>
      </c>
      <c r="O37" s="475" t="b">
        <f aca="false">+IFERROR(IF(COUNT(O$13:O19),ROUND(SUMIFS(O$13:O19,$F$13:$F19,"More than 1 percentage of shareholding",$E$13:$E19,$E37),0),""),"")&lt;=IFERROR(IF(COUNT(O$13:O19),ROUND(SUMIFS(O$13:O19,$F$13:$F19,"Category",$E$13:$E19,$E37),0),""),"")</f>
        <v>1</v>
      </c>
      <c r="P37" s="475" t="b">
        <f aca="false">+IFERROR(IF(COUNT(P$13:P19),ROUND(SUMIFS(P$13:P19,$F$13:$F19,"More than 1 percentage of shareholding",$E$13:$E19,$E37),0),""),"")&lt;=IFERROR(IF(COUNT(P$13:P19),ROUND(SUMIFS(P$13:P19,$F$13:$F19,"Category",$E$13:$E19,$E37),0),""),"")</f>
        <v>1</v>
      </c>
      <c r="Q37" s="475" t="b">
        <f aca="false">+IFERROR(IF(COUNT(Q$13:Q19),ROUND(SUMIFS(Q$13:Q19,$F$13:$F19,"More than 1 percentage of shareholding",$E$13:$E19,$E37),0),""),"")&lt;=IFERROR(IF(COUNT(Q$13:Q19),ROUND(SUMIFS(Q$13:Q19,$F$13:$F19,"Category",$E$13:$E19,$E37),0),""),"")</f>
        <v>1</v>
      </c>
      <c r="R37" s="475" t="b">
        <f aca="false">+IFERROR(IF(COUNT(R$13:R19),ROUND(SUMIFS(R$13:R19,$F$13:$F19,"More than 1 percentage of shareholding",$E$13:$E19,$E37),0),""),"")&lt;=IFERROR(IF(COUNT(R$13:R19),ROUND(SUMIFS(R$13:R19,$F$13:$F19,"Category",$E$13:$E19,$E37),0),""),"")</f>
        <v>1</v>
      </c>
      <c r="S37" s="475" t="b">
        <f aca="false">+IFERROR(IF(COUNT(S$13:S19),ROUND(SUMIFS(S$13:S19,$F$13:$F19,"More than 1 percentage of shareholding",$E$13:$E19,$E37),0),""),"")&lt;=IFERROR(IF(COUNT(S$13:S19),ROUND(SUMIFS(S$13:S19,$F$13:$F19,"Category",$E$13:$E19,$E37),0),""),"")</f>
        <v>1</v>
      </c>
      <c r="T37" s="475" t="b">
        <f aca="false">+IFERROR(IF(COUNT(T$13:T19),ROUND(SUMIFS(T$13:T19,$F$13:$F19,"More than 1 percentage of shareholding",$E$13:$E19,$E37),0),""),"")&lt;=IFERROR(IF(COUNT(T$13:T19),ROUND(SUMIFS(T$13:T19,$F$13:$F19,"Category",$E$13:$E19,$E37),0),""),"")</f>
        <v>1</v>
      </c>
      <c r="U37" s="475" t="b">
        <f aca="false">+IFERROR(IF(COUNT(U$13:U19),ROUND(SUMIFS(U$13:U19,$F$13:$F19,"More than 1 percentage of shareholding",$E$13:$E19,$E37),0),""),"")&lt;=IFERROR(IF(COUNT(U$13:U19),ROUND(SUMIFS(U$13:U19,$F$13:$F19,"Category",$E$13:$E19,$E37),0),""),"")</f>
        <v>1</v>
      </c>
      <c r="V37" s="475" t="b">
        <f aca="false">+IFERROR(IF(COUNT(V$13:V19),ROUND(SUMIFS(V$13:V19,$F$13:$F19,"More than 1 percentage of shareholding",$E$13:$E19,$E37),0),""),"")&lt;=IFERROR(IF(COUNT(V$13:V19),ROUND(SUMIFS(V$13:V19,$F$13:$F19,"Category",$E$13:$E19,$E37),0),""),"")</f>
        <v>1</v>
      </c>
      <c r="W37" s="475" t="b">
        <f aca="false">+IFERROR(IF(COUNT(W$13:W19),ROUND(SUMIFS(W$13:W19,$F$13:$F19,"More than 1 percentage of shareholding",$E$13:$E19,$E37),0),""),"")&lt;=IFERROR(IF(COUNT(W$13:W19),ROUND(SUMIFS(W$13:W19,$F$13:$F19,"Category",$E$13:$E19,$E37),0),""),"")</f>
        <v>1</v>
      </c>
      <c r="X37" s="475" t="b">
        <f aca="false">+IFERROR(IF(COUNT(X$13:X19),ROUND(SUMIFS(X$13:X19,$F$13:$F19,"More than 1 percentage of shareholding",$E$13:$E19,$E37),0),""),"")&lt;=IFERROR(IF(COUNT(X$13:X19),ROUND(SUMIFS(X$13:X19,$F$13:$F19,"Category",$E$13:$E19,$E37),0),""),"")</f>
        <v>1</v>
      </c>
      <c r="Y37" s="475" t="b">
        <f aca="false">+IFERROR(IF(COUNT(Y$13:Y19),ROUND(SUMIFS(Y$13:Y19,$F$13:$F19,"More than 1 percentage of shareholding",$E$13:$E19,$E37),0),""),"")&lt;=IFERROR(IF(COUNT(Y$13:Y19),ROUND(SUMIFS(Y$13:Y19,$F$13:$F19,"Category",$E$13:$E19,$E37),0),""),"")</f>
        <v>1</v>
      </c>
      <c r="Z37" s="475" t="b">
        <f aca="false">+IFERROR(IF(COUNT(Z$13:Z19),ROUND(SUMIFS(Z$13:Z19,$F$13:$F19,"More than 1 percentage of shareholding",$E$13:$E19,$E37),0),""),"")&lt;=IFERROR(IF(COUNT(Z$13:Z19),ROUND(SUMIFS(Z$13:Z19,$F$13:$F19,"Category",$E$13:$E19,$E37),0),""),"")</f>
        <v>1</v>
      </c>
      <c r="AA37" s="475" t="b">
        <f aca="false">+IFERROR(IF(COUNT(AA$13:AA19),ROUND(SUMIFS(AA$13:AA19,$F$13:$F19,"More than 1 percentage of shareholding",$E$13:$E19,$E37),0),""),"")&lt;=IFERROR(IF(COUNT(AA$13:AA19),ROUND(SUMIFS(AA$13:AA19,$F$13:$F19,"Category",$E$13:$E19,$E37),0),""),"")</f>
        <v>1</v>
      </c>
    </row>
    <row r="38" customFormat="false" ht="15" hidden="true" customHeight="false" outlineLevel="0" collapsed="false">
      <c r="E38" s="473" t="s">
        <v>581</v>
      </c>
      <c r="F38" s="0" t="str">
        <f aca="false">IF(COUNTIF(E$13:E23,E38)&gt;=1,COUNTIFS(E$13:E23,E38,F$13:F23,"Category"),"")</f>
        <v/>
      </c>
      <c r="I38" s="475" t="b">
        <f aca="false">+IFERROR(IF(COUNT(I$13:I19),ROUND(SUMIFS(I$13:I19,$F$13:$F19,"More than 1 percentage of shareholding",$E$13:$E19,$E38),0),""),"")&lt;=IFERROR(IF(COUNT(I$13:I19),ROUND(SUMIFS(I$13:I19,$F$13:$F19,"Category",$E$13:$E19,$E38),0),""),"")</f>
        <v>1</v>
      </c>
      <c r="J38" s="475" t="b">
        <f aca="false">+IFERROR(IF(COUNT(J$13:J19),ROUND(SUMIFS(J$13:J19,$F$13:$F19,"More than 1 percentage of shareholding",$E$13:$E19,$E38),0),""),"")&lt;=IFERROR(IF(COUNT(J$13:J19),ROUND(SUMIFS(J$13:J19,$F$13:$F19,"Category",$E$13:$E19,$E38),0),""),"")</f>
        <v>1</v>
      </c>
      <c r="K38" s="475" t="b">
        <f aca="false">+IFERROR(IF(COUNT(K$13:K19),ROUND(SUMIFS(K$13:K19,$F$13:$F19,"More than 1 percentage of shareholding",$E$13:$E19,$E38),0),""),"")&lt;=IFERROR(IF(COUNT(K$13:K19),ROUND(SUMIFS(K$13:K19,$F$13:$F19,"Category",$E$13:$E19,$E38),0),""),"")</f>
        <v>1</v>
      </c>
      <c r="L38" s="475" t="b">
        <f aca="false">+IFERROR(IF(COUNT(L$13:L19),ROUND(SUMIFS(L$13:L19,$F$13:$F19,"More than 1 percentage of shareholding",$E$13:$E19,$E38),0),""),"")&lt;=IFERROR(IF(COUNT(L$13:L19),ROUND(SUMIFS(L$13:L19,$F$13:$F19,"Category",$E$13:$E19,$E38),0),""),"")</f>
        <v>1</v>
      </c>
      <c r="M38" s="475" t="b">
        <f aca="false">+IFERROR(IF(COUNT(M$13:M19),ROUND(SUMIFS(M$13:M19,$F$13:$F19,"More than 1 percentage of shareholding",$E$13:$E19,$E38),0),""),"")&lt;=IFERROR(IF(COUNT(M$13:M19),ROUND(SUMIFS(M$13:M19,$F$13:$F19,"Category",$E$13:$E19,$E38),0),""),"")</f>
        <v>1</v>
      </c>
      <c r="N38" s="475" t="b">
        <f aca="false">+IFERROR(IF(COUNT(N$13:N19),ROUND(SUMIFS(N$13:N19,$F$13:$F19,"More than 1 percentage of shareholding",$E$13:$E19,$E38),0),""),"")&lt;=IFERROR(IF(COUNT(N$13:N19),ROUND(SUMIFS(N$13:N19,$F$13:$F19,"Category",$E$13:$E19,$E38),0),""),"")</f>
        <v>1</v>
      </c>
      <c r="O38" s="475" t="b">
        <f aca="false">+IFERROR(IF(COUNT(O$13:O19),ROUND(SUMIFS(O$13:O19,$F$13:$F19,"More than 1 percentage of shareholding",$E$13:$E19,$E38),0),""),"")&lt;=IFERROR(IF(COUNT(O$13:O19),ROUND(SUMIFS(O$13:O19,$F$13:$F19,"Category",$E$13:$E19,$E38),0),""),"")</f>
        <v>1</v>
      </c>
      <c r="P38" s="475" t="b">
        <f aca="false">+IFERROR(IF(COUNT(P$13:P19),ROUND(SUMIFS(P$13:P19,$F$13:$F19,"More than 1 percentage of shareholding",$E$13:$E19,$E38),0),""),"")&lt;=IFERROR(IF(COUNT(P$13:P19),ROUND(SUMIFS(P$13:P19,$F$13:$F19,"Category",$E$13:$E19,$E38),0),""),"")</f>
        <v>1</v>
      </c>
      <c r="Q38" s="475" t="b">
        <f aca="false">+IFERROR(IF(COUNT(Q$13:Q19),ROUND(SUMIFS(Q$13:Q19,$F$13:$F19,"More than 1 percentage of shareholding",$E$13:$E19,$E38),0),""),"")&lt;=IFERROR(IF(COUNT(Q$13:Q19),ROUND(SUMIFS(Q$13:Q19,$F$13:$F19,"Category",$E$13:$E19,$E38),0),""),"")</f>
        <v>1</v>
      </c>
      <c r="R38" s="475" t="b">
        <f aca="false">+IFERROR(IF(COUNT(R$13:R19),ROUND(SUMIFS(R$13:R19,$F$13:$F19,"More than 1 percentage of shareholding",$E$13:$E19,$E38),0),""),"")&lt;=IFERROR(IF(COUNT(R$13:R19),ROUND(SUMIFS(R$13:R19,$F$13:$F19,"Category",$E$13:$E19,$E38),0),""),"")</f>
        <v>1</v>
      </c>
      <c r="S38" s="475" t="b">
        <f aca="false">+IFERROR(IF(COUNT(S$13:S19),ROUND(SUMIFS(S$13:S19,$F$13:$F19,"More than 1 percentage of shareholding",$E$13:$E19,$E38),0),""),"")&lt;=IFERROR(IF(COUNT(S$13:S19),ROUND(SUMIFS(S$13:S19,$F$13:$F19,"Category",$E$13:$E19,$E38),0),""),"")</f>
        <v>1</v>
      </c>
      <c r="T38" s="475" t="b">
        <f aca="false">+IFERROR(IF(COUNT(T$13:T19),ROUND(SUMIFS(T$13:T19,$F$13:$F19,"More than 1 percentage of shareholding",$E$13:$E19,$E38),0),""),"")&lt;=IFERROR(IF(COUNT(T$13:T19),ROUND(SUMIFS(T$13:T19,$F$13:$F19,"Category",$E$13:$E19,$E38),0),""),"")</f>
        <v>1</v>
      </c>
      <c r="U38" s="475" t="b">
        <f aca="false">+IFERROR(IF(COUNT(U$13:U19),ROUND(SUMIFS(U$13:U19,$F$13:$F19,"More than 1 percentage of shareholding",$E$13:$E19,$E38),0),""),"")&lt;=IFERROR(IF(COUNT(U$13:U19),ROUND(SUMIFS(U$13:U19,$F$13:$F19,"Category",$E$13:$E19,$E38),0),""),"")</f>
        <v>1</v>
      </c>
      <c r="V38" s="475" t="b">
        <f aca="false">+IFERROR(IF(COUNT(V$13:V19),ROUND(SUMIFS(V$13:V19,$F$13:$F19,"More than 1 percentage of shareholding",$E$13:$E19,$E38),0),""),"")&lt;=IFERROR(IF(COUNT(V$13:V19),ROUND(SUMIFS(V$13:V19,$F$13:$F19,"Category",$E$13:$E19,$E38),0),""),"")</f>
        <v>1</v>
      </c>
      <c r="W38" s="475" t="b">
        <f aca="false">+IFERROR(IF(COUNT(W$13:W19),ROUND(SUMIFS(W$13:W19,$F$13:$F19,"More than 1 percentage of shareholding",$E$13:$E19,$E38),0),""),"")&lt;=IFERROR(IF(COUNT(W$13:W19),ROUND(SUMIFS(W$13:W19,$F$13:$F19,"Category",$E$13:$E19,$E38),0),""),"")</f>
        <v>1</v>
      </c>
      <c r="X38" s="475" t="b">
        <f aca="false">+IFERROR(IF(COUNT(X$13:X19),ROUND(SUMIFS(X$13:X19,$F$13:$F19,"More than 1 percentage of shareholding",$E$13:$E19,$E38),0),""),"")&lt;=IFERROR(IF(COUNT(X$13:X19),ROUND(SUMIFS(X$13:X19,$F$13:$F19,"Category",$E$13:$E19,$E38),0),""),"")</f>
        <v>1</v>
      </c>
      <c r="Y38" s="475" t="b">
        <f aca="false">+IFERROR(IF(COUNT(Y$13:Y19),ROUND(SUMIFS(Y$13:Y19,$F$13:$F19,"More than 1 percentage of shareholding",$E$13:$E19,$E38),0),""),"")&lt;=IFERROR(IF(COUNT(Y$13:Y19),ROUND(SUMIFS(Y$13:Y19,$F$13:$F19,"Category",$E$13:$E19,$E38),0),""),"")</f>
        <v>1</v>
      </c>
      <c r="Z38" s="475" t="b">
        <f aca="false">+IFERROR(IF(COUNT(Z$13:Z19),ROUND(SUMIFS(Z$13:Z19,$F$13:$F19,"More than 1 percentage of shareholding",$E$13:$E19,$E38),0),""),"")&lt;=IFERROR(IF(COUNT(Z$13:Z19),ROUND(SUMIFS(Z$13:Z19,$F$13:$F19,"Category",$E$13:$E19,$E38),0),""),"")</f>
        <v>1</v>
      </c>
      <c r="AA38" s="475" t="b">
        <f aca="false">+IFERROR(IF(COUNT(AA$13:AA19),ROUND(SUMIFS(AA$13:AA19,$F$13:$F19,"More than 1 percentage of shareholding",$E$13:$E19,$E38),0),""),"")&lt;=IFERROR(IF(COUNT(AA$13:AA19),ROUND(SUMIFS(AA$13:AA19,$F$13:$F19,"Category",$E$13:$E19,$E38),0),""),"")</f>
        <v>1</v>
      </c>
    </row>
    <row r="39" customFormat="false" ht="15" hidden="true" customHeight="false" outlineLevel="0" collapsed="false">
      <c r="E39" s="473" t="s">
        <v>904</v>
      </c>
      <c r="F39" s="0" t="str">
        <f aca="false">IF(COUNTIF(E$13:E24,E39)&gt;=1,COUNTIFS(E$13:E24,E39,F$13:F24,"Category"),"")</f>
        <v/>
      </c>
      <c r="I39" s="475" t="b">
        <f aca="false">+IFERROR(IF(COUNT(I$13:I19),ROUND(SUMIFS(I$13:I19,$F$13:$F19,"More than 1 percentage of shareholding",$E$13:$E19,$E39),0),""),"")&lt;=IFERROR(IF(COUNT(I$13:I19),ROUND(SUMIFS(I$13:I19,$F$13:$F19,"Category",$E$13:$E19,$E39),0),""),"")</f>
        <v>1</v>
      </c>
      <c r="J39" s="475" t="b">
        <f aca="false">+IFERROR(IF(COUNT(J$13:J19),ROUND(SUMIFS(J$13:J19,$F$13:$F19,"More than 1 percentage of shareholding",$E$13:$E19,$E39),0),""),"")&lt;=IFERROR(IF(COUNT(J$13:J19),ROUND(SUMIFS(J$13:J19,$F$13:$F19,"Category",$E$13:$E19,$E39),0),""),"")</f>
        <v>1</v>
      </c>
      <c r="K39" s="475" t="b">
        <f aca="false">+IFERROR(IF(COUNT(K$13:K19),ROUND(SUMIFS(K$13:K19,$F$13:$F19,"More than 1 percentage of shareholding",$E$13:$E19,$E39),0),""),"")&lt;=IFERROR(IF(COUNT(K$13:K19),ROUND(SUMIFS(K$13:K19,$F$13:$F19,"Category",$E$13:$E19,$E39),0),""),"")</f>
        <v>1</v>
      </c>
      <c r="L39" s="475" t="b">
        <f aca="false">+IFERROR(IF(COUNT(L$13:L19),ROUND(SUMIFS(L$13:L19,$F$13:$F19,"More than 1 percentage of shareholding",$E$13:$E19,$E39),0),""),"")&lt;=IFERROR(IF(COUNT(L$13:L19),ROUND(SUMIFS(L$13:L19,$F$13:$F19,"Category",$E$13:$E19,$E39),0),""),"")</f>
        <v>1</v>
      </c>
      <c r="M39" s="475" t="b">
        <f aca="false">+IFERROR(IF(COUNT(M$13:M19),ROUND(SUMIFS(M$13:M19,$F$13:$F19,"More than 1 percentage of shareholding",$E$13:$E19,$E39),0),""),"")&lt;=IFERROR(IF(COUNT(M$13:M19),ROUND(SUMIFS(M$13:M19,$F$13:$F19,"Category",$E$13:$E19,$E39),0),""),"")</f>
        <v>1</v>
      </c>
      <c r="N39" s="475" t="b">
        <f aca="false">+IFERROR(IF(COUNT(N$13:N19),ROUND(SUMIFS(N$13:N19,$F$13:$F19,"More than 1 percentage of shareholding",$E$13:$E19,$E39),0),""),"")&lt;=IFERROR(IF(COUNT(N$13:N19),ROUND(SUMIFS(N$13:N19,$F$13:$F19,"Category",$E$13:$E19,$E39),0),""),"")</f>
        <v>1</v>
      </c>
      <c r="O39" s="475" t="b">
        <f aca="false">+IFERROR(IF(COUNT(O$13:O19),ROUND(SUMIFS(O$13:O19,$F$13:$F19,"More than 1 percentage of shareholding",$E$13:$E19,$E39),0),""),"")&lt;=IFERROR(IF(COUNT(O$13:O19),ROUND(SUMIFS(O$13:O19,$F$13:$F19,"Category",$E$13:$E19,$E39),0),""),"")</f>
        <v>1</v>
      </c>
      <c r="P39" s="475" t="b">
        <f aca="false">+IFERROR(IF(COUNT(P$13:P19),ROUND(SUMIFS(P$13:P19,$F$13:$F19,"More than 1 percentage of shareholding",$E$13:$E19,$E39),0),""),"")&lt;=IFERROR(IF(COUNT(P$13:P19),ROUND(SUMIFS(P$13:P19,$F$13:$F19,"Category",$E$13:$E19,$E39),0),""),"")</f>
        <v>1</v>
      </c>
      <c r="Q39" s="475" t="b">
        <f aca="false">+IFERROR(IF(COUNT(Q$13:Q19),ROUND(SUMIFS(Q$13:Q19,$F$13:$F19,"More than 1 percentage of shareholding",$E$13:$E19,$E39),0),""),"")&lt;=IFERROR(IF(COUNT(Q$13:Q19),ROUND(SUMIFS(Q$13:Q19,$F$13:$F19,"Category",$E$13:$E19,$E39),0),""),"")</f>
        <v>1</v>
      </c>
      <c r="R39" s="475" t="b">
        <f aca="false">+IFERROR(IF(COUNT(R$13:R19),ROUND(SUMIFS(R$13:R19,$F$13:$F19,"More than 1 percentage of shareholding",$E$13:$E19,$E39),0),""),"")&lt;=IFERROR(IF(COUNT(R$13:R19),ROUND(SUMIFS(R$13:R19,$F$13:$F19,"Category",$E$13:$E19,$E39),0),""),"")</f>
        <v>1</v>
      </c>
      <c r="S39" s="475" t="b">
        <f aca="false">+IFERROR(IF(COUNT(S$13:S19),ROUND(SUMIFS(S$13:S19,$F$13:$F19,"More than 1 percentage of shareholding",$E$13:$E19,$E39),0),""),"")&lt;=IFERROR(IF(COUNT(S$13:S19),ROUND(SUMIFS(S$13:S19,$F$13:$F19,"Category",$E$13:$E19,$E39),0),""),"")</f>
        <v>1</v>
      </c>
      <c r="T39" s="475" t="b">
        <f aca="false">+IFERROR(IF(COUNT(T$13:T19),ROUND(SUMIFS(T$13:T19,$F$13:$F19,"More than 1 percentage of shareholding",$E$13:$E19,$E39),0),""),"")&lt;=IFERROR(IF(COUNT(T$13:T19),ROUND(SUMIFS(T$13:T19,$F$13:$F19,"Category",$E$13:$E19,$E39),0),""),"")</f>
        <v>1</v>
      </c>
      <c r="U39" s="475" t="b">
        <f aca="false">+IFERROR(IF(COUNT(U$13:U19),ROUND(SUMIFS(U$13:U19,$F$13:$F19,"More than 1 percentage of shareholding",$E$13:$E19,$E39),0),""),"")&lt;=IFERROR(IF(COUNT(U$13:U19),ROUND(SUMIFS(U$13:U19,$F$13:$F19,"Category",$E$13:$E19,$E39),0),""),"")</f>
        <v>1</v>
      </c>
      <c r="V39" s="475" t="b">
        <f aca="false">+IFERROR(IF(COUNT(V$13:V19),ROUND(SUMIFS(V$13:V19,$F$13:$F19,"More than 1 percentage of shareholding",$E$13:$E19,$E39),0),""),"")&lt;=IFERROR(IF(COUNT(V$13:V19),ROUND(SUMIFS(V$13:V19,$F$13:$F19,"Category",$E$13:$E19,$E39),0),""),"")</f>
        <v>1</v>
      </c>
      <c r="W39" s="475" t="b">
        <f aca="false">+IFERROR(IF(COUNT(W$13:W19),ROUND(SUMIFS(W$13:W19,$F$13:$F19,"More than 1 percentage of shareholding",$E$13:$E19,$E39),0),""),"")&lt;=IFERROR(IF(COUNT(W$13:W19),ROUND(SUMIFS(W$13:W19,$F$13:$F19,"Category",$E$13:$E19,$E39),0),""),"")</f>
        <v>1</v>
      </c>
      <c r="X39" s="475" t="b">
        <f aca="false">+IFERROR(IF(COUNT(X$13:X19),ROUND(SUMIFS(X$13:X19,$F$13:$F19,"More than 1 percentage of shareholding",$E$13:$E19,$E39),0),""),"")&lt;=IFERROR(IF(COUNT(X$13:X19),ROUND(SUMIFS(X$13:X19,$F$13:$F19,"Category",$E$13:$E19,$E39),0),""),"")</f>
        <v>1</v>
      </c>
      <c r="Y39" s="475" t="b">
        <f aca="false">+IFERROR(IF(COUNT(Y$13:Y19),ROUND(SUMIFS(Y$13:Y19,$F$13:$F19,"More than 1 percentage of shareholding",$E$13:$E19,$E39),0),""),"")&lt;=IFERROR(IF(COUNT(Y$13:Y19),ROUND(SUMIFS(Y$13:Y19,$F$13:$F19,"Category",$E$13:$E19,$E39),0),""),"")</f>
        <v>1</v>
      </c>
      <c r="Z39" s="475" t="b">
        <f aca="false">+IFERROR(IF(COUNT(Z$13:Z19),ROUND(SUMIFS(Z$13:Z19,$F$13:$F19,"More than 1 percentage of shareholding",$E$13:$E19,$E39),0),""),"")&lt;=IFERROR(IF(COUNT(Z$13:Z19),ROUND(SUMIFS(Z$13:Z19,$F$13:$F19,"Category",$E$13:$E19,$E39),0),""),"")</f>
        <v>1</v>
      </c>
      <c r="AA39" s="475" t="b">
        <f aca="false">+IFERROR(IF(COUNT(AA$13:AA19),ROUND(SUMIFS(AA$13:AA19,$F$13:$F19,"More than 1 percentage of shareholding",$E$13:$E19,$E39),0),""),"")&lt;=IFERROR(IF(COUNT(AA$13:AA19),ROUND(SUMIFS(AA$13:AA19,$F$13:$F19,"Category",$E$13:$E19,$E39),0),""),"")</f>
        <v>1</v>
      </c>
    </row>
    <row r="40" customFormat="false" ht="15" hidden="true" customHeight="false" outlineLevel="0" collapsed="false">
      <c r="E40" s="473" t="s">
        <v>905</v>
      </c>
      <c r="F40" s="0" t="str">
        <f aca="false">IF(COUNTIF(E$13:E25,E40)&gt;=1,COUNTIFS(E$13:E25,E40,F$13:F25,"Category"),"")</f>
        <v/>
      </c>
      <c r="I40" s="475" t="b">
        <f aca="false">+IFERROR(IF(COUNT(I$13:I19),ROUND(SUMIFS(I$13:I19,$F$13:$F19,"More than 1 percentage of shareholding",$E$13:$E19,$E40),0),""),"")&lt;=IFERROR(IF(COUNT(I$13:I19),ROUND(SUMIFS(I$13:I19,$F$13:$F19,"Category",$E$13:$E19,$E40),0),""),"")</f>
        <v>1</v>
      </c>
      <c r="J40" s="475" t="b">
        <f aca="false">+IFERROR(IF(COUNT(J$13:J19),ROUND(SUMIFS(J$13:J19,$F$13:$F19,"More than 1 percentage of shareholding",$E$13:$E19,$E40),0),""),"")&lt;=IFERROR(IF(COUNT(J$13:J19),ROUND(SUMIFS(J$13:J19,$F$13:$F19,"Category",$E$13:$E19,$E40),0),""),"")</f>
        <v>1</v>
      </c>
      <c r="K40" s="475" t="b">
        <f aca="false">+IFERROR(IF(COUNT(K$13:K19),ROUND(SUMIFS(K$13:K19,$F$13:$F19,"More than 1 percentage of shareholding",$E$13:$E19,$E40),0),""),"")&lt;=IFERROR(IF(COUNT(K$13:K19),ROUND(SUMIFS(K$13:K19,$F$13:$F19,"Category",$E$13:$E19,$E40),0),""),"")</f>
        <v>1</v>
      </c>
      <c r="L40" s="475" t="b">
        <f aca="false">+IFERROR(IF(COUNT(L$13:L19),ROUND(SUMIFS(L$13:L19,$F$13:$F19,"More than 1 percentage of shareholding",$E$13:$E19,$E40),0),""),"")&lt;=IFERROR(IF(COUNT(L$13:L19),ROUND(SUMIFS(L$13:L19,$F$13:$F19,"Category",$E$13:$E19,$E40),0),""),"")</f>
        <v>1</v>
      </c>
      <c r="M40" s="475" t="b">
        <f aca="false">+IFERROR(IF(COUNT(M$13:M19),ROUND(SUMIFS(M$13:M19,$F$13:$F19,"More than 1 percentage of shareholding",$E$13:$E19,$E40),0),""),"")&lt;=IFERROR(IF(COUNT(M$13:M19),ROUND(SUMIFS(M$13:M19,$F$13:$F19,"Category",$E$13:$E19,$E40),0),""),"")</f>
        <v>1</v>
      </c>
      <c r="N40" s="475" t="b">
        <f aca="false">+IFERROR(IF(COUNT(N$13:N19),ROUND(SUMIFS(N$13:N19,$F$13:$F19,"More than 1 percentage of shareholding",$E$13:$E19,$E40),0),""),"")&lt;=IFERROR(IF(COUNT(N$13:N19),ROUND(SUMIFS(N$13:N19,$F$13:$F19,"Category",$E$13:$E19,$E40),0),""),"")</f>
        <v>1</v>
      </c>
      <c r="O40" s="475" t="b">
        <f aca="false">+IFERROR(IF(COUNT(O$13:O19),ROUND(SUMIFS(O$13:O19,$F$13:$F19,"More than 1 percentage of shareholding",$E$13:$E19,$E40),0),""),"")&lt;=IFERROR(IF(COUNT(O$13:O19),ROUND(SUMIFS(O$13:O19,$F$13:$F19,"Category",$E$13:$E19,$E40),0),""),"")</f>
        <v>1</v>
      </c>
      <c r="P40" s="475" t="b">
        <f aca="false">+IFERROR(IF(COUNT(P$13:P19),ROUND(SUMIFS(P$13:P19,$F$13:$F19,"More than 1 percentage of shareholding",$E$13:$E19,$E40),0),""),"")&lt;=IFERROR(IF(COUNT(P$13:P19),ROUND(SUMIFS(P$13:P19,$F$13:$F19,"Category",$E$13:$E19,$E40),0),""),"")</f>
        <v>1</v>
      </c>
      <c r="Q40" s="475" t="b">
        <f aca="false">+IFERROR(IF(COUNT(Q$13:Q19),ROUND(SUMIFS(Q$13:Q19,$F$13:$F19,"More than 1 percentage of shareholding",$E$13:$E19,$E40),0),""),"")&lt;=IFERROR(IF(COUNT(Q$13:Q19),ROUND(SUMIFS(Q$13:Q19,$F$13:$F19,"Category",$E$13:$E19,$E40),0),""),"")</f>
        <v>1</v>
      </c>
      <c r="R40" s="475" t="b">
        <f aca="false">+IFERROR(IF(COUNT(R$13:R19),ROUND(SUMIFS(R$13:R19,$F$13:$F19,"More than 1 percentage of shareholding",$E$13:$E19,$E40),0),""),"")&lt;=IFERROR(IF(COUNT(R$13:R19),ROUND(SUMIFS(R$13:R19,$F$13:$F19,"Category",$E$13:$E19,$E40),0),""),"")</f>
        <v>1</v>
      </c>
      <c r="S40" s="475" t="b">
        <f aca="false">+IFERROR(IF(COUNT(S$13:S19),ROUND(SUMIFS(S$13:S19,$F$13:$F19,"More than 1 percentage of shareholding",$E$13:$E19,$E40),0),""),"")&lt;=IFERROR(IF(COUNT(S$13:S19),ROUND(SUMIFS(S$13:S19,$F$13:$F19,"Category",$E$13:$E19,$E40),0),""),"")</f>
        <v>1</v>
      </c>
      <c r="T40" s="475" t="b">
        <f aca="false">+IFERROR(IF(COUNT(T$13:T19),ROUND(SUMIFS(T$13:T19,$F$13:$F19,"More than 1 percentage of shareholding",$E$13:$E19,$E40),0),""),"")&lt;=IFERROR(IF(COUNT(T$13:T19),ROUND(SUMIFS(T$13:T19,$F$13:$F19,"Category",$E$13:$E19,$E40),0),""),"")</f>
        <v>1</v>
      </c>
      <c r="U40" s="475" t="b">
        <f aca="false">+IFERROR(IF(COUNT(U$13:U19),ROUND(SUMIFS(U$13:U19,$F$13:$F19,"More than 1 percentage of shareholding",$E$13:$E19,$E40),0),""),"")&lt;=IFERROR(IF(COUNT(U$13:U19),ROUND(SUMIFS(U$13:U19,$F$13:$F19,"Category",$E$13:$E19,$E40),0),""),"")</f>
        <v>1</v>
      </c>
      <c r="V40" s="475" t="b">
        <f aca="false">+IFERROR(IF(COUNT(V$13:V19),ROUND(SUMIFS(V$13:V19,$F$13:$F19,"More than 1 percentage of shareholding",$E$13:$E19,$E40),0),""),"")&lt;=IFERROR(IF(COUNT(V$13:V19),ROUND(SUMIFS(V$13:V19,$F$13:$F19,"Category",$E$13:$E19,$E40),0),""),"")</f>
        <v>1</v>
      </c>
      <c r="W40" s="475" t="b">
        <f aca="false">+IFERROR(IF(COUNT(W$13:W19),ROUND(SUMIFS(W$13:W19,$F$13:$F19,"More than 1 percentage of shareholding",$E$13:$E19,$E40),0),""),"")&lt;=IFERROR(IF(COUNT(W$13:W19),ROUND(SUMIFS(W$13:W19,$F$13:$F19,"Category",$E$13:$E19,$E40),0),""),"")</f>
        <v>1</v>
      </c>
      <c r="X40" s="475" t="b">
        <f aca="false">+IFERROR(IF(COUNT(X$13:X19),ROUND(SUMIFS(X$13:X19,$F$13:$F19,"More than 1 percentage of shareholding",$E$13:$E19,$E40),0),""),"")&lt;=IFERROR(IF(COUNT(X$13:X19),ROUND(SUMIFS(X$13:X19,$F$13:$F19,"Category",$E$13:$E19,$E40),0),""),"")</f>
        <v>1</v>
      </c>
      <c r="Y40" s="475" t="b">
        <f aca="false">+IFERROR(IF(COUNT(Y$13:Y19),ROUND(SUMIFS(Y$13:Y19,$F$13:$F19,"More than 1 percentage of shareholding",$E$13:$E19,$E40),0),""),"")&lt;=IFERROR(IF(COUNT(Y$13:Y19),ROUND(SUMIFS(Y$13:Y19,$F$13:$F19,"Category",$E$13:$E19,$E40),0),""),"")</f>
        <v>1</v>
      </c>
      <c r="Z40" s="475" t="b">
        <f aca="false">+IFERROR(IF(COUNT(Z$13:Z19),ROUND(SUMIFS(Z$13:Z19,$F$13:$F19,"More than 1 percentage of shareholding",$E$13:$E19,$E40),0),""),"")&lt;=IFERROR(IF(COUNT(Z$13:Z19),ROUND(SUMIFS(Z$13:Z19,$F$13:$F19,"Category",$E$13:$E19,$E40),0),""),"")</f>
        <v>1</v>
      </c>
      <c r="AA40" s="475" t="b">
        <f aca="false">+IFERROR(IF(COUNT(AA$13:AA19),ROUND(SUMIFS(AA$13:AA19,$F$13:$F19,"More than 1 percentage of shareholding",$E$13:$E19,$E40),0),""),"")&lt;=IFERROR(IF(COUNT(AA$13:AA19),ROUND(SUMIFS(AA$13:AA19,$F$13:$F19,"Category",$E$13:$E19,$E40),0),""),"")</f>
        <v>1</v>
      </c>
    </row>
    <row r="41" customFormat="false" ht="15" hidden="true" customHeight="false" outlineLevel="0" collapsed="false">
      <c r="E41" s="473" t="s">
        <v>556</v>
      </c>
      <c r="F41" s="0" t="str">
        <f aca="false">IF(COUNTIF(E$13:E26,E41)&gt;=1,COUNTIFS(E$13:E26,E41,F$13:F26,"Category"),"")</f>
        <v/>
      </c>
      <c r="I41" s="475" t="b">
        <f aca="false">+IFERROR(IF(COUNT(I$13:I19),ROUND(SUMIFS(I$13:I19,$F$13:$F19,"More than 1 percentage of shareholding",$E$13:$E19,$E41),0),""),"")&lt;=IFERROR(IF(COUNT(I$13:I19),ROUND(SUMIFS(I$13:I19,$F$13:$F19,"Category",$E$13:$E19,$E41),0),""),"")</f>
        <v>1</v>
      </c>
      <c r="J41" s="475" t="b">
        <f aca="false">+IFERROR(IF(COUNT(J$13:J19),ROUND(SUMIFS(J$13:J19,$F$13:$F19,"More than 1 percentage of shareholding",$E$13:$E19,$E41),0),""),"")&lt;=IFERROR(IF(COUNT(J$13:J19),ROUND(SUMIFS(J$13:J19,$F$13:$F19,"Category",$E$13:$E19,$E41),0),""),"")</f>
        <v>1</v>
      </c>
      <c r="K41" s="475" t="b">
        <f aca="false">+IFERROR(IF(COUNT(K$13:K19),ROUND(SUMIFS(K$13:K19,$F$13:$F19,"More than 1 percentage of shareholding",$E$13:$E19,$E41),0),""),"")&lt;=IFERROR(IF(COUNT(K$13:K19),ROUND(SUMIFS(K$13:K19,$F$13:$F19,"Category",$E$13:$E19,$E41),0),""),"")</f>
        <v>1</v>
      </c>
      <c r="L41" s="475" t="b">
        <f aca="false">+IFERROR(IF(COUNT(L$13:L19),ROUND(SUMIFS(L$13:L19,$F$13:$F19,"More than 1 percentage of shareholding",$E$13:$E19,$E41),0),""),"")&lt;=IFERROR(IF(COUNT(L$13:L19),ROUND(SUMIFS(L$13:L19,$F$13:$F19,"Category",$E$13:$E19,$E41),0),""),"")</f>
        <v>1</v>
      </c>
      <c r="M41" s="475" t="b">
        <f aca="false">+IFERROR(IF(COUNT(M$13:M19),ROUND(SUMIFS(M$13:M19,$F$13:$F19,"More than 1 percentage of shareholding",$E$13:$E19,$E41),0),""),"")&lt;=IFERROR(IF(COUNT(M$13:M19),ROUND(SUMIFS(M$13:M19,$F$13:$F19,"Category",$E$13:$E19,$E41),0),""),"")</f>
        <v>1</v>
      </c>
      <c r="N41" s="475" t="b">
        <f aca="false">+IFERROR(IF(COUNT(N$13:N19),ROUND(SUMIFS(N$13:N19,$F$13:$F19,"More than 1 percentage of shareholding",$E$13:$E19,$E41),0),""),"")&lt;=IFERROR(IF(COUNT(N$13:N19),ROUND(SUMIFS(N$13:N19,$F$13:$F19,"Category",$E$13:$E19,$E41),0),""),"")</f>
        <v>1</v>
      </c>
      <c r="O41" s="475" t="b">
        <f aca="false">+IFERROR(IF(COUNT(O$13:O19),ROUND(SUMIFS(O$13:O19,$F$13:$F19,"More than 1 percentage of shareholding",$E$13:$E19,$E41),0),""),"")&lt;=IFERROR(IF(COUNT(O$13:O19),ROUND(SUMIFS(O$13:O19,$F$13:$F19,"Category",$E$13:$E19,$E41),0),""),"")</f>
        <v>1</v>
      </c>
      <c r="P41" s="475" t="b">
        <f aca="false">+IFERROR(IF(COUNT(P$13:P19),ROUND(SUMIFS(P$13:P19,$F$13:$F19,"More than 1 percentage of shareholding",$E$13:$E19,$E41),0),""),"")&lt;=IFERROR(IF(COUNT(P$13:P19),ROUND(SUMIFS(P$13:P19,$F$13:$F19,"Category",$E$13:$E19,$E41),0),""),"")</f>
        <v>1</v>
      </c>
      <c r="Q41" s="475" t="b">
        <f aca="false">+IFERROR(IF(COUNT(Q$13:Q19),ROUND(SUMIFS(Q$13:Q19,$F$13:$F19,"More than 1 percentage of shareholding",$E$13:$E19,$E41),0),""),"")&lt;=IFERROR(IF(COUNT(Q$13:Q19),ROUND(SUMIFS(Q$13:Q19,$F$13:$F19,"Category",$E$13:$E19,$E41),0),""),"")</f>
        <v>1</v>
      </c>
      <c r="R41" s="475" t="b">
        <f aca="false">+IFERROR(IF(COUNT(R$13:R19),ROUND(SUMIFS(R$13:R19,$F$13:$F19,"More than 1 percentage of shareholding",$E$13:$E19,$E41),0),""),"")&lt;=IFERROR(IF(COUNT(R$13:R19),ROUND(SUMIFS(R$13:R19,$F$13:$F19,"Category",$E$13:$E19,$E41),0),""),"")</f>
        <v>1</v>
      </c>
      <c r="S41" s="475" t="b">
        <f aca="false">+IFERROR(IF(COUNT(S$13:S19),ROUND(SUMIFS(S$13:S19,$F$13:$F19,"More than 1 percentage of shareholding",$E$13:$E19,$E41),0),""),"")&lt;=IFERROR(IF(COUNT(S$13:S19),ROUND(SUMIFS(S$13:S19,$F$13:$F19,"Category",$E$13:$E19,$E41),0),""),"")</f>
        <v>1</v>
      </c>
      <c r="T41" s="475" t="b">
        <f aca="false">+IFERROR(IF(COUNT(T$13:T19),ROUND(SUMIFS(T$13:T19,$F$13:$F19,"More than 1 percentage of shareholding",$E$13:$E19,$E41),0),""),"")&lt;=IFERROR(IF(COUNT(T$13:T19),ROUND(SUMIFS(T$13:T19,$F$13:$F19,"Category",$E$13:$E19,$E41),0),""),"")</f>
        <v>1</v>
      </c>
      <c r="U41" s="475" t="b">
        <f aca="false">+IFERROR(IF(COUNT(U$13:U19),ROUND(SUMIFS(U$13:U19,$F$13:$F19,"More than 1 percentage of shareholding",$E$13:$E19,$E41),0),""),"")&lt;=IFERROR(IF(COUNT(U$13:U19),ROUND(SUMIFS(U$13:U19,$F$13:$F19,"Category",$E$13:$E19,$E41),0),""),"")</f>
        <v>1</v>
      </c>
      <c r="V41" s="475" t="b">
        <f aca="false">+IFERROR(IF(COUNT(V$13:V19),ROUND(SUMIFS(V$13:V19,$F$13:$F19,"More than 1 percentage of shareholding",$E$13:$E19,$E41),0),""),"")&lt;=IFERROR(IF(COUNT(V$13:V19),ROUND(SUMIFS(V$13:V19,$F$13:$F19,"Category",$E$13:$E19,$E41),0),""),"")</f>
        <v>1</v>
      </c>
      <c r="W41" s="475" t="b">
        <f aca="false">+IFERROR(IF(COUNT(W$13:W19),ROUND(SUMIFS(W$13:W19,$F$13:$F19,"More than 1 percentage of shareholding",$E$13:$E19,$E41),0),""),"")&lt;=IFERROR(IF(COUNT(W$13:W19),ROUND(SUMIFS(W$13:W19,$F$13:$F19,"Category",$E$13:$E19,$E41),0),""),"")</f>
        <v>1</v>
      </c>
      <c r="X41" s="475" t="b">
        <f aca="false">+IFERROR(IF(COUNT(X$13:X19),ROUND(SUMIFS(X$13:X19,$F$13:$F19,"More than 1 percentage of shareholding",$E$13:$E19,$E41),0),""),"")&lt;=IFERROR(IF(COUNT(X$13:X19),ROUND(SUMIFS(X$13:X19,$F$13:$F19,"Category",$E$13:$E19,$E41),0),""),"")</f>
        <v>1</v>
      </c>
      <c r="Y41" s="475" t="b">
        <f aca="false">+IFERROR(IF(COUNT(Y$13:Y19),ROUND(SUMIFS(Y$13:Y19,$F$13:$F19,"More than 1 percentage of shareholding",$E$13:$E19,$E41),0),""),"")&lt;=IFERROR(IF(COUNT(Y$13:Y19),ROUND(SUMIFS(Y$13:Y19,$F$13:$F19,"Category",$E$13:$E19,$E41),0),""),"")</f>
        <v>1</v>
      </c>
      <c r="Z41" s="475" t="b">
        <f aca="false">+IFERROR(IF(COUNT(Z$13:Z19),ROUND(SUMIFS(Z$13:Z19,$F$13:$F19,"More than 1 percentage of shareholding",$E$13:$E19,$E41),0),""),"")&lt;=IFERROR(IF(COUNT(Z$13:Z19),ROUND(SUMIFS(Z$13:Z19,$F$13:$F19,"Category",$E$13:$E19,$E41),0),""),"")</f>
        <v>1</v>
      </c>
      <c r="AA41" s="475" t="b">
        <f aca="false">+IFERROR(IF(COUNT(AA$13:AA19),ROUND(SUMIFS(AA$13:AA19,$F$13:$F19,"More than 1 percentage of shareholding",$E$13:$E19,$E41),0),""),"")&lt;=IFERROR(IF(COUNT(AA$13:AA19),ROUND(SUMIFS(AA$13:AA19,$F$13:$F19,"Category",$E$13:$E19,$E41),0),""),"")</f>
        <v>1</v>
      </c>
    </row>
    <row r="42" customFormat="false" ht="15" hidden="true" customHeight="false" outlineLevel="0" collapsed="false">
      <c r="E42" s="473" t="s">
        <v>906</v>
      </c>
      <c r="F42" s="0" t="str">
        <f aca="false">IF(COUNTIF(E$13:E27,E42)&gt;=1,COUNTIFS(E$13:E27,E42,F$13:F27,"Category"),"")</f>
        <v/>
      </c>
      <c r="I42" s="475" t="b">
        <f aca="false">+IFERROR(IF(COUNT(I$13:I19),ROUND(SUMIFS(I$13:I19,$F$13:$F19,"More than 1 percentage of shareholding",$E$13:$E19,$E42),0),""),"")&lt;=IFERROR(IF(COUNT(I$13:I19),ROUND(SUMIFS(I$13:I19,$F$13:$F19,"Category",$E$13:$E19,$E42),0),""),"")</f>
        <v>1</v>
      </c>
      <c r="J42" s="475" t="b">
        <f aca="false">+IFERROR(IF(COUNT(J$13:J19),ROUND(SUMIFS(J$13:J19,$F$13:$F19,"More than 1 percentage of shareholding",$E$13:$E19,$E42),0),""),"")&lt;=IFERROR(IF(COUNT(J$13:J19),ROUND(SUMIFS(J$13:J19,$F$13:$F19,"Category",$E$13:$E19,$E42),0),""),"")</f>
        <v>1</v>
      </c>
      <c r="K42" s="475" t="b">
        <f aca="false">+IFERROR(IF(COUNT(K$13:K19),ROUND(SUMIFS(K$13:K19,$F$13:$F19,"More than 1 percentage of shareholding",$E$13:$E19,$E42),0),""),"")&lt;=IFERROR(IF(COUNT(K$13:K19),ROUND(SUMIFS(K$13:K19,$F$13:$F19,"Category",$E$13:$E19,$E42),0),""),"")</f>
        <v>1</v>
      </c>
      <c r="L42" s="475" t="b">
        <f aca="false">+IFERROR(IF(COUNT(L$13:L19),ROUND(SUMIFS(L$13:L19,$F$13:$F19,"More than 1 percentage of shareholding",$E$13:$E19,$E42),0),""),"")&lt;=IFERROR(IF(COUNT(L$13:L19),ROUND(SUMIFS(L$13:L19,$F$13:$F19,"Category",$E$13:$E19,$E42),0),""),"")</f>
        <v>1</v>
      </c>
      <c r="M42" s="475" t="b">
        <f aca="false">+IFERROR(IF(COUNT(M$13:M19),ROUND(SUMIFS(M$13:M19,$F$13:$F19,"More than 1 percentage of shareholding",$E$13:$E19,$E42),0),""),"")&lt;=IFERROR(IF(COUNT(M$13:M19),ROUND(SUMIFS(M$13:M19,$F$13:$F19,"Category",$E$13:$E19,$E42),0),""),"")</f>
        <v>1</v>
      </c>
      <c r="N42" s="475" t="b">
        <f aca="false">+IFERROR(IF(COUNT(N$13:N19),ROUND(SUMIFS(N$13:N19,$F$13:$F19,"More than 1 percentage of shareholding",$E$13:$E19,$E42),0),""),"")&lt;=IFERROR(IF(COUNT(N$13:N19),ROUND(SUMIFS(N$13:N19,$F$13:$F19,"Category",$E$13:$E19,$E42),0),""),"")</f>
        <v>1</v>
      </c>
      <c r="O42" s="475" t="b">
        <f aca="false">+IFERROR(IF(COUNT(O$13:O19),ROUND(SUMIFS(O$13:O19,$F$13:$F19,"More than 1 percentage of shareholding",$E$13:$E19,$E42),0),""),"")&lt;=IFERROR(IF(COUNT(O$13:O19),ROUND(SUMIFS(O$13:O19,$F$13:$F19,"Category",$E$13:$E19,$E42),0),""),"")</f>
        <v>1</v>
      </c>
      <c r="P42" s="475" t="b">
        <f aca="false">+IFERROR(IF(COUNT(P$13:P19),ROUND(SUMIFS(P$13:P19,$F$13:$F19,"More than 1 percentage of shareholding",$E$13:$E19,$E42),0),""),"")&lt;=IFERROR(IF(COUNT(P$13:P19),ROUND(SUMIFS(P$13:P19,$F$13:$F19,"Category",$E$13:$E19,$E42),0),""),"")</f>
        <v>1</v>
      </c>
      <c r="Q42" s="475" t="b">
        <f aca="false">+IFERROR(IF(COUNT(Q$13:Q19),ROUND(SUMIFS(Q$13:Q19,$F$13:$F19,"More than 1 percentage of shareholding",$E$13:$E19,$E42),0),""),"")&lt;=IFERROR(IF(COUNT(Q$13:Q19),ROUND(SUMIFS(Q$13:Q19,$F$13:$F19,"Category",$E$13:$E19,$E42),0),""),"")</f>
        <v>1</v>
      </c>
      <c r="R42" s="475" t="b">
        <f aca="false">+IFERROR(IF(COUNT(R$13:R19),ROUND(SUMIFS(R$13:R19,$F$13:$F19,"More than 1 percentage of shareholding",$E$13:$E19,$E42),0),""),"")&lt;=IFERROR(IF(COUNT(R$13:R19),ROUND(SUMIFS(R$13:R19,$F$13:$F19,"Category",$E$13:$E19,$E42),0),""),"")</f>
        <v>1</v>
      </c>
      <c r="S42" s="475" t="b">
        <f aca="false">+IFERROR(IF(COUNT(S$13:S19),ROUND(SUMIFS(S$13:S19,$F$13:$F19,"More than 1 percentage of shareholding",$E$13:$E19,$E42),0),""),"")&lt;=IFERROR(IF(COUNT(S$13:S19),ROUND(SUMIFS(S$13:S19,$F$13:$F19,"Category",$E$13:$E19,$E42),0),""),"")</f>
        <v>1</v>
      </c>
      <c r="T42" s="475" t="b">
        <f aca="false">+IFERROR(IF(COUNT(T$13:T19),ROUND(SUMIFS(T$13:T19,$F$13:$F19,"More than 1 percentage of shareholding",$E$13:$E19,$E42),0),""),"")&lt;=IFERROR(IF(COUNT(T$13:T19),ROUND(SUMIFS(T$13:T19,$F$13:$F19,"Category",$E$13:$E19,$E42),0),""),"")</f>
        <v>1</v>
      </c>
      <c r="U42" s="475" t="b">
        <f aca="false">+IFERROR(IF(COUNT(U$13:U19),ROUND(SUMIFS(U$13:U19,$F$13:$F19,"More than 1 percentage of shareholding",$E$13:$E19,$E42),0),""),"")&lt;=IFERROR(IF(COUNT(U$13:U19),ROUND(SUMIFS(U$13:U19,$F$13:$F19,"Category",$E$13:$E19,$E42),0),""),"")</f>
        <v>1</v>
      </c>
      <c r="V42" s="475" t="b">
        <f aca="false">+IFERROR(IF(COUNT(V$13:V19),ROUND(SUMIFS(V$13:V19,$F$13:$F19,"More than 1 percentage of shareholding",$E$13:$E19,$E42),0),""),"")&lt;=IFERROR(IF(COUNT(V$13:V19),ROUND(SUMIFS(V$13:V19,$F$13:$F19,"Category",$E$13:$E19,$E42),0),""),"")</f>
        <v>1</v>
      </c>
      <c r="W42" s="475" t="b">
        <f aca="false">+IFERROR(IF(COUNT(W$13:W19),ROUND(SUMIFS(W$13:W19,$F$13:$F19,"More than 1 percentage of shareholding",$E$13:$E19,$E42),0),""),"")&lt;=IFERROR(IF(COUNT(W$13:W19),ROUND(SUMIFS(W$13:W19,$F$13:$F19,"Category",$E$13:$E19,$E42),0),""),"")</f>
        <v>1</v>
      </c>
      <c r="X42" s="475" t="b">
        <f aca="false">+IFERROR(IF(COUNT(X$13:X19),ROUND(SUMIFS(X$13:X19,$F$13:$F19,"More than 1 percentage of shareholding",$E$13:$E19,$E42),0),""),"")&lt;=IFERROR(IF(COUNT(X$13:X19),ROUND(SUMIFS(X$13:X19,$F$13:$F19,"Category",$E$13:$E19,$E42),0),""),"")</f>
        <v>1</v>
      </c>
      <c r="Y42" s="475" t="b">
        <f aca="false">+IFERROR(IF(COUNT(Y$13:Y19),ROUND(SUMIFS(Y$13:Y19,$F$13:$F19,"More than 1 percentage of shareholding",$E$13:$E19,$E42),0),""),"")&lt;=IFERROR(IF(COUNT(Y$13:Y19),ROUND(SUMIFS(Y$13:Y19,$F$13:$F19,"Category",$E$13:$E19,$E42),0),""),"")</f>
        <v>1</v>
      </c>
      <c r="Z42" s="475" t="b">
        <f aca="false">+IFERROR(IF(COUNT(Z$13:Z19),ROUND(SUMIFS(Z$13:Z19,$F$13:$F19,"More than 1 percentage of shareholding",$E$13:$E19,$E42),0),""),"")&lt;=IFERROR(IF(COUNT(Z$13:Z19),ROUND(SUMIFS(Z$13:Z19,$F$13:$F19,"Category",$E$13:$E19,$E42),0),""),"")</f>
        <v>1</v>
      </c>
      <c r="AA42" s="475" t="b">
        <f aca="false">+IFERROR(IF(COUNT(AA$13:AA19),ROUND(SUMIFS(AA$13:AA19,$F$13:$F19,"More than 1 percentage of shareholding",$E$13:$E19,$E42),0),""),"")&lt;=IFERROR(IF(COUNT(AA$13:AA19),ROUND(SUMIFS(AA$13:AA19,$F$13:$F19,"Category",$E$13:$E19,$E42),0),""),"")</f>
        <v>1</v>
      </c>
    </row>
    <row r="43" customFormat="false" ht="15" hidden="true" customHeight="false" outlineLevel="0" collapsed="false">
      <c r="E43" s="473" t="s">
        <v>907</v>
      </c>
      <c r="F43" s="0" t="str">
        <f aca="false">IF(COUNTIF(E$13:E28,E43)&gt;=1,COUNTIFS(E$13:E28,E43,F$13:F28,"Category"),"")</f>
        <v/>
      </c>
      <c r="I43" s="475" t="b">
        <f aca="false">+IFERROR(IF(COUNT(I$13:I19),ROUND(SUMIFS(I$13:I19,$F$13:$F19,"More than 1 percentage of shareholding",$E$13:$E19,$E43),0),""),"")&lt;=IFERROR(IF(COUNT(I$13:I19),ROUND(SUMIFS(I$13:I19,$F$13:$F19,"Category",$E$13:$E19,$E43),0),""),"")</f>
        <v>1</v>
      </c>
      <c r="J43" s="475" t="b">
        <f aca="false">+IFERROR(IF(COUNT(J$13:J19),ROUND(SUMIFS(J$13:J19,$F$13:$F19,"More than 1 percentage of shareholding",$E$13:$E19,$E43),0),""),"")&lt;=IFERROR(IF(COUNT(J$13:J19),ROUND(SUMIFS(J$13:J19,$F$13:$F19,"Category",$E$13:$E19,$E43),0),""),"")</f>
        <v>1</v>
      </c>
      <c r="K43" s="475" t="b">
        <f aca="false">+IFERROR(IF(COUNT(K$13:K19),ROUND(SUMIFS(K$13:K19,$F$13:$F19,"More than 1 percentage of shareholding",$E$13:$E19,$E43),0),""),"")&lt;=IFERROR(IF(COUNT(K$13:K19),ROUND(SUMIFS(K$13:K19,$F$13:$F19,"Category",$E$13:$E19,$E43),0),""),"")</f>
        <v>1</v>
      </c>
      <c r="L43" s="475" t="b">
        <f aca="false">+IFERROR(IF(COUNT(L$13:L19),ROUND(SUMIFS(L$13:L19,$F$13:$F19,"More than 1 percentage of shareholding",$E$13:$E19,$E43),0),""),"")&lt;=IFERROR(IF(COUNT(L$13:L19),ROUND(SUMIFS(L$13:L19,$F$13:$F19,"Category",$E$13:$E19,$E43),0),""),"")</f>
        <v>1</v>
      </c>
      <c r="M43" s="475" t="b">
        <f aca="false">+IFERROR(IF(COUNT(M$13:M19),ROUND(SUMIFS(M$13:M19,$F$13:$F19,"More than 1 percentage of shareholding",$E$13:$E19,$E43),0),""),"")&lt;=IFERROR(IF(COUNT(M$13:M19),ROUND(SUMIFS(M$13:M19,$F$13:$F19,"Category",$E$13:$E19,$E43),0),""),"")</f>
        <v>1</v>
      </c>
      <c r="N43" s="475" t="b">
        <f aca="false">+IFERROR(IF(COUNT(N$13:N19),ROUND(SUMIFS(N$13:N19,$F$13:$F19,"More than 1 percentage of shareholding",$E$13:$E19,$E43),0),""),"")&lt;=IFERROR(IF(COUNT(N$13:N19),ROUND(SUMIFS(N$13:N19,$F$13:$F19,"Category",$E$13:$E19,$E43),0),""),"")</f>
        <v>1</v>
      </c>
      <c r="O43" s="475" t="b">
        <f aca="false">+IFERROR(IF(COUNT(O$13:O19),ROUND(SUMIFS(O$13:O19,$F$13:$F19,"More than 1 percentage of shareholding",$E$13:$E19,$E43),0),""),"")&lt;=IFERROR(IF(COUNT(O$13:O19),ROUND(SUMIFS(O$13:O19,$F$13:$F19,"Category",$E$13:$E19,$E43),0),""),"")</f>
        <v>1</v>
      </c>
      <c r="P43" s="475" t="b">
        <f aca="false">+IFERROR(IF(COUNT(P$13:P19),ROUND(SUMIFS(P$13:P19,$F$13:$F19,"More than 1 percentage of shareholding",$E$13:$E19,$E43),0),""),"")&lt;=IFERROR(IF(COUNT(P$13:P19),ROUND(SUMIFS(P$13:P19,$F$13:$F19,"Category",$E$13:$E19,$E43),0),""),"")</f>
        <v>1</v>
      </c>
      <c r="Q43" s="475" t="b">
        <f aca="false">+IFERROR(IF(COUNT(Q$13:Q19),ROUND(SUMIFS(Q$13:Q19,$F$13:$F19,"More than 1 percentage of shareholding",$E$13:$E19,$E43),0),""),"")&lt;=IFERROR(IF(COUNT(Q$13:Q19),ROUND(SUMIFS(Q$13:Q19,$F$13:$F19,"Category",$E$13:$E19,$E43),0),""),"")</f>
        <v>1</v>
      </c>
      <c r="R43" s="475" t="b">
        <f aca="false">+IFERROR(IF(COUNT(R$13:R19),ROUND(SUMIFS(R$13:R19,$F$13:$F19,"More than 1 percentage of shareholding",$E$13:$E19,$E43),0),""),"")&lt;=IFERROR(IF(COUNT(R$13:R19),ROUND(SUMIFS(R$13:R19,$F$13:$F19,"Category",$E$13:$E19,$E43),0),""),"")</f>
        <v>1</v>
      </c>
      <c r="S43" s="475" t="b">
        <f aca="false">+IFERROR(IF(COUNT(S$13:S19),ROUND(SUMIFS(S$13:S19,$F$13:$F19,"More than 1 percentage of shareholding",$E$13:$E19,$E43),0),""),"")&lt;=IFERROR(IF(COUNT(S$13:S19),ROUND(SUMIFS(S$13:S19,$F$13:$F19,"Category",$E$13:$E19,$E43),0),""),"")</f>
        <v>1</v>
      </c>
      <c r="T43" s="475" t="b">
        <f aca="false">+IFERROR(IF(COUNT(T$13:T19),ROUND(SUMIFS(T$13:T19,$F$13:$F19,"More than 1 percentage of shareholding",$E$13:$E19,$E43),0),""),"")&lt;=IFERROR(IF(COUNT(T$13:T19),ROUND(SUMIFS(T$13:T19,$F$13:$F19,"Category",$E$13:$E19,$E43),0),""),"")</f>
        <v>1</v>
      </c>
      <c r="U43" s="475" t="b">
        <f aca="false">+IFERROR(IF(COUNT(U$13:U19),ROUND(SUMIFS(U$13:U19,$F$13:$F19,"More than 1 percentage of shareholding",$E$13:$E19,$E43),0),""),"")&lt;=IFERROR(IF(COUNT(U$13:U19),ROUND(SUMIFS(U$13:U19,$F$13:$F19,"Category",$E$13:$E19,$E43),0),""),"")</f>
        <v>1</v>
      </c>
      <c r="V43" s="475" t="b">
        <f aca="false">+IFERROR(IF(COUNT(V$13:V19),ROUND(SUMIFS(V$13:V19,$F$13:$F19,"More than 1 percentage of shareholding",$E$13:$E19,$E43),0),""),"")&lt;=IFERROR(IF(COUNT(V$13:V19),ROUND(SUMIFS(V$13:V19,$F$13:$F19,"Category",$E$13:$E19,$E43),0),""),"")</f>
        <v>1</v>
      </c>
      <c r="W43" s="475" t="b">
        <f aca="false">+IFERROR(IF(COUNT(W$13:W19),ROUND(SUMIFS(W$13:W19,$F$13:$F19,"More than 1 percentage of shareholding",$E$13:$E19,$E43),0),""),"")&lt;=IFERROR(IF(COUNT(W$13:W19),ROUND(SUMIFS(W$13:W19,$F$13:$F19,"Category",$E$13:$E19,$E43),0),""),"")</f>
        <v>1</v>
      </c>
      <c r="X43" s="475" t="b">
        <f aca="false">+IFERROR(IF(COUNT(X$13:X19),ROUND(SUMIFS(X$13:X19,$F$13:$F19,"More than 1 percentage of shareholding",$E$13:$E19,$E43),0),""),"")&lt;=IFERROR(IF(COUNT(X$13:X19),ROUND(SUMIFS(X$13:X19,$F$13:$F19,"Category",$E$13:$E19,$E43),0),""),"")</f>
        <v>1</v>
      </c>
      <c r="Y43" s="475" t="b">
        <f aca="false">+IFERROR(IF(COUNT(Y$13:Y19),ROUND(SUMIFS(Y$13:Y19,$F$13:$F19,"More than 1 percentage of shareholding",$E$13:$E19,$E43),0),""),"")&lt;=IFERROR(IF(COUNT(Y$13:Y19),ROUND(SUMIFS(Y$13:Y19,$F$13:$F19,"Category",$E$13:$E19,$E43),0),""),"")</f>
        <v>1</v>
      </c>
      <c r="Z43" s="475" t="b">
        <f aca="false">+IFERROR(IF(COUNT(Z$13:Z19),ROUND(SUMIFS(Z$13:Z19,$F$13:$F19,"More than 1 percentage of shareholding",$E$13:$E19,$E43),0),""),"")&lt;=IFERROR(IF(COUNT(Z$13:Z19),ROUND(SUMIFS(Z$13:Z19,$F$13:$F19,"Category",$E$13:$E19,$E43),0),""),"")</f>
        <v>1</v>
      </c>
      <c r="AA43" s="475" t="b">
        <f aca="false">+IFERROR(IF(COUNT(AA$13:AA19),ROUND(SUMIFS(AA$13:AA19,$F$13:$F19,"More than 1 percentage of shareholding",$E$13:$E19,$E43),0),""),"")&lt;=IFERROR(IF(COUNT(AA$13:AA19),ROUND(SUMIFS(AA$13:AA19,$F$13:$F19,"Category",$E$13:$E19,$E43),0),""),"")</f>
        <v>1</v>
      </c>
    </row>
    <row r="44" customFormat="false" ht="15" hidden="true" customHeight="false" outlineLevel="0" collapsed="false">
      <c r="E44" s="473" t="s">
        <v>443</v>
      </c>
      <c r="F44" s="0" t="str">
        <f aca="false">IF(COUNTIF(E$13:E29,E44)&gt;=1,COUNTIFS(E$13:E29,E44,F$13:F29,"Category"),"")</f>
        <v/>
      </c>
      <c r="I44" s="475" t="b">
        <f aca="false">+IFERROR(IF(COUNT(I$13:I19),ROUND(SUMIFS(I$13:I19,$F$13:$F19,"More than 1 percentage of shareholding",$E$13:$E19,$E44),0),""),"")&lt;=IFERROR(IF(COUNT(I$13:I19),ROUND(SUMIFS(I$13:I19,$F$13:$F19,"Category",$E$13:$E19,$E44),0),""),"")</f>
        <v>1</v>
      </c>
      <c r="J44" s="475" t="b">
        <f aca="false">+IFERROR(IF(COUNT(J$13:J19),ROUND(SUMIFS(J$13:J19,$F$13:$F19,"More than 1 percentage of shareholding",$E$13:$E19,$E44),0),""),"")&lt;=IFERROR(IF(COUNT(J$13:J19),ROUND(SUMIFS(J$13:J19,$F$13:$F19,"Category",$E$13:$E19,$E44),0),""),"")</f>
        <v>1</v>
      </c>
      <c r="K44" s="475" t="b">
        <f aca="false">+IFERROR(IF(COUNT(K$13:K19),ROUND(SUMIFS(K$13:K19,$F$13:$F19,"More than 1 percentage of shareholding",$E$13:$E19,$E44),0),""),"")&lt;=IFERROR(IF(COUNT(K$13:K19),ROUND(SUMIFS(K$13:K19,$F$13:$F19,"Category",$E$13:$E19,$E44),0),""),"")</f>
        <v>1</v>
      </c>
      <c r="L44" s="475" t="b">
        <f aca="false">+IFERROR(IF(COUNT(L$13:L19),ROUND(SUMIFS(L$13:L19,$F$13:$F19,"More than 1 percentage of shareholding",$E$13:$E19,$E44),0),""),"")&lt;=IFERROR(IF(COUNT(L$13:L19),ROUND(SUMIFS(L$13:L19,$F$13:$F19,"Category",$E$13:$E19,$E44),0),""),"")</f>
        <v>1</v>
      </c>
      <c r="M44" s="475" t="b">
        <f aca="false">+IFERROR(IF(COUNT(M$13:M19),ROUND(SUMIFS(M$13:M19,$F$13:$F19,"More than 1 percentage of shareholding",$E$13:$E19,$E44),0),""),"")&lt;=IFERROR(IF(COUNT(M$13:M19),ROUND(SUMIFS(M$13:M19,$F$13:$F19,"Category",$E$13:$E19,$E44),0),""),"")</f>
        <v>1</v>
      </c>
      <c r="N44" s="475" t="b">
        <f aca="false">+IFERROR(IF(COUNT(N$13:N19),ROUND(SUMIFS(N$13:N19,$F$13:$F19,"More than 1 percentage of shareholding",$E$13:$E19,$E44),0),""),"")&lt;=IFERROR(IF(COUNT(N$13:N19),ROUND(SUMIFS(N$13:N19,$F$13:$F19,"Category",$E$13:$E19,$E44),0),""),"")</f>
        <v>1</v>
      </c>
      <c r="O44" s="475" t="b">
        <f aca="false">+IFERROR(IF(COUNT(O$13:O19),ROUND(SUMIFS(O$13:O19,$F$13:$F19,"More than 1 percentage of shareholding",$E$13:$E19,$E44),0),""),"")&lt;=IFERROR(IF(COUNT(O$13:O19),ROUND(SUMIFS(O$13:O19,$F$13:$F19,"Category",$E$13:$E19,$E44),0),""),"")</f>
        <v>1</v>
      </c>
      <c r="P44" s="475" t="b">
        <f aca="false">+IFERROR(IF(COUNT(P$13:P19),ROUND(SUMIFS(P$13:P19,$F$13:$F19,"More than 1 percentage of shareholding",$E$13:$E19,$E44),0),""),"")&lt;=IFERROR(IF(COUNT(P$13:P19),ROUND(SUMIFS(P$13:P19,$F$13:$F19,"Category",$E$13:$E19,$E44),0),""),"")</f>
        <v>1</v>
      </c>
      <c r="Q44" s="475" t="b">
        <f aca="false">+IFERROR(IF(COUNT(Q$13:Q19),ROUND(SUMIFS(Q$13:Q19,$F$13:$F19,"More than 1 percentage of shareholding",$E$13:$E19,$E44),0),""),"")&lt;=IFERROR(IF(COUNT(Q$13:Q19),ROUND(SUMIFS(Q$13:Q19,$F$13:$F19,"Category",$E$13:$E19,$E44),0),""),"")</f>
        <v>1</v>
      </c>
      <c r="R44" s="475" t="b">
        <f aca="false">+IFERROR(IF(COUNT(R$13:R19),ROUND(SUMIFS(R$13:R19,$F$13:$F19,"More than 1 percentage of shareholding",$E$13:$E19,$E44),0),""),"")&lt;=IFERROR(IF(COUNT(R$13:R19),ROUND(SUMIFS(R$13:R19,$F$13:$F19,"Category",$E$13:$E19,$E44),0),""),"")</f>
        <v>1</v>
      </c>
      <c r="S44" s="475" t="b">
        <f aca="false">+IFERROR(IF(COUNT(S$13:S19),ROUND(SUMIFS(S$13:S19,$F$13:$F19,"More than 1 percentage of shareholding",$E$13:$E19,$E44),0),""),"")&lt;=IFERROR(IF(COUNT(S$13:S19),ROUND(SUMIFS(S$13:S19,$F$13:$F19,"Category",$E$13:$E19,$E44),0),""),"")</f>
        <v>1</v>
      </c>
      <c r="T44" s="475" t="b">
        <f aca="false">+IFERROR(IF(COUNT(T$13:T19),ROUND(SUMIFS(T$13:T19,$F$13:$F19,"More than 1 percentage of shareholding",$E$13:$E19,$E44),0),""),"")&lt;=IFERROR(IF(COUNT(T$13:T19),ROUND(SUMIFS(T$13:T19,$F$13:$F19,"Category",$E$13:$E19,$E44),0),""),"")</f>
        <v>1</v>
      </c>
      <c r="U44" s="475" t="b">
        <f aca="false">+IFERROR(IF(COUNT(U$13:U19),ROUND(SUMIFS(U$13:U19,$F$13:$F19,"More than 1 percentage of shareholding",$E$13:$E19,$E44),0),""),"")&lt;=IFERROR(IF(COUNT(U$13:U19),ROUND(SUMIFS(U$13:U19,$F$13:$F19,"Category",$E$13:$E19,$E44),0),""),"")</f>
        <v>1</v>
      </c>
      <c r="V44" s="475" t="b">
        <f aca="false">+IFERROR(IF(COUNT(V$13:V19),ROUND(SUMIFS(V$13:V19,$F$13:$F19,"More than 1 percentage of shareholding",$E$13:$E19,$E44),0),""),"")&lt;=IFERROR(IF(COUNT(V$13:V19),ROUND(SUMIFS(V$13:V19,$F$13:$F19,"Category",$E$13:$E19,$E44),0),""),"")</f>
        <v>1</v>
      </c>
      <c r="W44" s="475" t="b">
        <f aca="false">+IFERROR(IF(COUNT(W$13:W19),ROUND(SUMIFS(W$13:W19,$F$13:$F19,"More than 1 percentage of shareholding",$E$13:$E19,$E44),0),""),"")&lt;=IFERROR(IF(COUNT(W$13:W19),ROUND(SUMIFS(W$13:W19,$F$13:$F19,"Category",$E$13:$E19,$E44),0),""),"")</f>
        <v>1</v>
      </c>
      <c r="X44" s="475" t="b">
        <f aca="false">+IFERROR(IF(COUNT(X$13:X19),ROUND(SUMIFS(X$13:X19,$F$13:$F19,"More than 1 percentage of shareholding",$E$13:$E19,$E44),0),""),"")&lt;=IFERROR(IF(COUNT(X$13:X19),ROUND(SUMIFS(X$13:X19,$F$13:$F19,"Category",$E$13:$E19,$E44),0),""),"")</f>
        <v>1</v>
      </c>
      <c r="Y44" s="475" t="b">
        <f aca="false">+IFERROR(IF(COUNT(Y$13:Y19),ROUND(SUMIFS(Y$13:Y19,$F$13:$F19,"More than 1 percentage of shareholding",$E$13:$E19,$E44),0),""),"")&lt;=IFERROR(IF(COUNT(Y$13:Y19),ROUND(SUMIFS(Y$13:Y19,$F$13:$F19,"Category",$E$13:$E19,$E44),0),""),"")</f>
        <v>1</v>
      </c>
      <c r="Z44" s="475" t="b">
        <f aca="false">+IFERROR(IF(COUNT(Z$13:Z19),ROUND(SUMIFS(Z$13:Z19,$F$13:$F19,"More than 1 percentage of shareholding",$E$13:$E19,$E44),0),""),"")&lt;=IFERROR(IF(COUNT(Z$13:Z19),ROUND(SUMIFS(Z$13:Z19,$F$13:$F19,"Category",$E$13:$E19,$E44),0),""),"")</f>
        <v>1</v>
      </c>
      <c r="AA44" s="475" t="b">
        <f aca="false">+IFERROR(IF(COUNT(AA$13:AA19),ROUND(SUMIFS(AA$13:AA19,$F$13:$F19,"More than 1 percentage of shareholding",$E$13:$E19,$E44),0),""),"")&lt;=IFERROR(IF(COUNT(AA$13:AA19),ROUND(SUMIFS(AA$13:AA19,$F$13:$F19,"Category",$E$13:$E19,$E44),0),""),"")</f>
        <v>1</v>
      </c>
    </row>
    <row r="45" customFormat="false" ht="15" hidden="true" customHeight="false" outlineLevel="0" collapsed="false">
      <c r="E45" s="473" t="s">
        <v>908</v>
      </c>
      <c r="F45" s="0" t="str">
        <f aca="false">IF(COUNTIF(E$13:E30,E45)&gt;=1,COUNTIFS(E$13:E30,E45,F$13:F30,"Category"),"")</f>
        <v/>
      </c>
      <c r="I45" s="475" t="b">
        <f aca="false">+IFERROR(IF(COUNT(I$13:I19),ROUND(SUMIFS(I$13:I19,$F$13:$F19,"More than 1 percentage of shareholding",$E$13:$E19,$E45),0),""),"")&lt;=IFERROR(IF(COUNT(I$13:I19),ROUND(SUMIFS(I$13:I19,$F$13:$F19,"Category",$E$13:$E19,$E45),0),""),"")</f>
        <v>1</v>
      </c>
      <c r="J45" s="475" t="b">
        <f aca="false">+IFERROR(IF(COUNT(J$13:J19),ROUND(SUMIFS(J$13:J19,$F$13:$F19,"More than 1 percentage of shareholding",$E$13:$E19,$E45),0),""),"")&lt;=IFERROR(IF(COUNT(J$13:J19),ROUND(SUMIFS(J$13:J19,$F$13:$F19,"Category",$E$13:$E19,$E45),0),""),"")</f>
        <v>1</v>
      </c>
      <c r="K45" s="475" t="b">
        <f aca="false">+IFERROR(IF(COUNT(K$13:K19),ROUND(SUMIFS(K$13:K19,$F$13:$F19,"More than 1 percentage of shareholding",$E$13:$E19,$E45),0),""),"")&lt;=IFERROR(IF(COUNT(K$13:K19),ROUND(SUMIFS(K$13:K19,$F$13:$F19,"Category",$E$13:$E19,$E45),0),""),"")</f>
        <v>1</v>
      </c>
      <c r="L45" s="475" t="b">
        <f aca="false">+IFERROR(IF(COUNT(L$13:L19),ROUND(SUMIFS(L$13:L19,$F$13:$F19,"More than 1 percentage of shareholding",$E$13:$E19,$E45),0),""),"")&lt;=IFERROR(IF(COUNT(L$13:L19),ROUND(SUMIFS(L$13:L19,$F$13:$F19,"Category",$E$13:$E19,$E45),0),""),"")</f>
        <v>1</v>
      </c>
      <c r="M45" s="475" t="b">
        <f aca="false">+IFERROR(IF(COUNT(M$13:M19),ROUND(SUMIFS(M$13:M19,$F$13:$F19,"More than 1 percentage of shareholding",$E$13:$E19,$E45),0),""),"")&lt;=IFERROR(IF(COUNT(M$13:M19),ROUND(SUMIFS(M$13:M19,$F$13:$F19,"Category",$E$13:$E19,$E45),0),""),"")</f>
        <v>1</v>
      </c>
      <c r="N45" s="475" t="b">
        <f aca="false">+IFERROR(IF(COUNT(N$13:N19),ROUND(SUMIFS(N$13:N19,$F$13:$F19,"More than 1 percentage of shareholding",$E$13:$E19,$E45),0),""),"")&lt;=IFERROR(IF(COUNT(N$13:N19),ROUND(SUMIFS(N$13:N19,$F$13:$F19,"Category",$E$13:$E19,$E45),0),""),"")</f>
        <v>1</v>
      </c>
      <c r="O45" s="475" t="b">
        <f aca="false">+IFERROR(IF(COUNT(O$13:O19),ROUND(SUMIFS(O$13:O19,$F$13:$F19,"More than 1 percentage of shareholding",$E$13:$E19,$E45),0),""),"")&lt;=IFERROR(IF(COUNT(O$13:O19),ROUND(SUMIFS(O$13:O19,$F$13:$F19,"Category",$E$13:$E19,$E45),0),""),"")</f>
        <v>1</v>
      </c>
      <c r="P45" s="475" t="b">
        <f aca="false">+IFERROR(IF(COUNT(P$13:P19),ROUND(SUMIFS(P$13:P19,$F$13:$F19,"More than 1 percentage of shareholding",$E$13:$E19,$E45),0),""),"")&lt;=IFERROR(IF(COUNT(P$13:P19),ROUND(SUMIFS(P$13:P19,$F$13:$F19,"Category",$E$13:$E19,$E45),0),""),"")</f>
        <v>1</v>
      </c>
      <c r="Q45" s="475" t="b">
        <f aca="false">+IFERROR(IF(COUNT(Q$13:Q19),ROUND(SUMIFS(Q$13:Q19,$F$13:$F19,"More than 1 percentage of shareholding",$E$13:$E19,$E45),0),""),"")&lt;=IFERROR(IF(COUNT(Q$13:Q19),ROUND(SUMIFS(Q$13:Q19,$F$13:$F19,"Category",$E$13:$E19,$E45),0),""),"")</f>
        <v>1</v>
      </c>
      <c r="R45" s="475" t="b">
        <f aca="false">+IFERROR(IF(COUNT(R$13:R19),ROUND(SUMIFS(R$13:R19,$F$13:$F19,"More than 1 percentage of shareholding",$E$13:$E19,$E45),0),""),"")&lt;=IFERROR(IF(COUNT(R$13:R19),ROUND(SUMIFS(R$13:R19,$F$13:$F19,"Category",$E$13:$E19,$E45),0),""),"")</f>
        <v>1</v>
      </c>
      <c r="S45" s="475" t="b">
        <f aca="false">+IFERROR(IF(COUNT(S$13:S19),ROUND(SUMIFS(S$13:S19,$F$13:$F19,"More than 1 percentage of shareholding",$E$13:$E19,$E45),0),""),"")&lt;=IFERROR(IF(COUNT(S$13:S19),ROUND(SUMIFS(S$13:S19,$F$13:$F19,"Category",$E$13:$E19,$E45),0),""),"")</f>
        <v>1</v>
      </c>
      <c r="T45" s="475" t="b">
        <f aca="false">+IFERROR(IF(COUNT(T$13:T19),ROUND(SUMIFS(T$13:T19,$F$13:$F19,"More than 1 percentage of shareholding",$E$13:$E19,$E45),0),""),"")&lt;=IFERROR(IF(COUNT(T$13:T19),ROUND(SUMIFS(T$13:T19,$F$13:$F19,"Category",$E$13:$E19,$E45),0),""),"")</f>
        <v>1</v>
      </c>
      <c r="U45" s="475" t="b">
        <f aca="false">+IFERROR(IF(COUNT(U$13:U19),ROUND(SUMIFS(U$13:U19,$F$13:$F19,"More than 1 percentage of shareholding",$E$13:$E19,$E45),0),""),"")&lt;=IFERROR(IF(COUNT(U$13:U19),ROUND(SUMIFS(U$13:U19,$F$13:$F19,"Category",$E$13:$E19,$E45),0),""),"")</f>
        <v>1</v>
      </c>
      <c r="V45" s="475" t="b">
        <f aca="false">+IFERROR(IF(COUNT(V$13:V19),ROUND(SUMIFS(V$13:V19,$F$13:$F19,"More than 1 percentage of shareholding",$E$13:$E19,$E45),0),""),"")&lt;=IFERROR(IF(COUNT(V$13:V19),ROUND(SUMIFS(V$13:V19,$F$13:$F19,"Category",$E$13:$E19,$E45),0),""),"")</f>
        <v>1</v>
      </c>
      <c r="W45" s="475" t="b">
        <f aca="false">+IFERROR(IF(COUNT(W$13:W19),ROUND(SUMIFS(W$13:W19,$F$13:$F19,"More than 1 percentage of shareholding",$E$13:$E19,$E45),0),""),"")&lt;=IFERROR(IF(COUNT(W$13:W19),ROUND(SUMIFS(W$13:W19,$F$13:$F19,"Category",$E$13:$E19,$E45),0),""),"")</f>
        <v>1</v>
      </c>
      <c r="X45" s="475" t="b">
        <f aca="false">+IFERROR(IF(COUNT(X$13:X19),ROUND(SUMIFS(X$13:X19,$F$13:$F19,"More than 1 percentage of shareholding",$E$13:$E19,$E45),0),""),"")&lt;=IFERROR(IF(COUNT(X$13:X19),ROUND(SUMIFS(X$13:X19,$F$13:$F19,"Category",$E$13:$E19,$E45),0),""),"")</f>
        <v>1</v>
      </c>
      <c r="Y45" s="475" t="b">
        <f aca="false">+IFERROR(IF(COUNT(Y$13:Y19),ROUND(SUMIFS(Y$13:Y19,$F$13:$F19,"More than 1 percentage of shareholding",$E$13:$E19,$E45),0),""),"")&lt;=IFERROR(IF(COUNT(Y$13:Y19),ROUND(SUMIFS(Y$13:Y19,$F$13:$F19,"Category",$E$13:$E19,$E45),0),""),"")</f>
        <v>1</v>
      </c>
      <c r="Z45" s="475" t="b">
        <f aca="false">+IFERROR(IF(COUNT(Z$13:Z19),ROUND(SUMIFS(Z$13:Z19,$F$13:$F19,"More than 1 percentage of shareholding",$E$13:$E19,$E45),0),""),"")&lt;=IFERROR(IF(COUNT(Z$13:Z19),ROUND(SUMIFS(Z$13:Z19,$F$13:$F19,"Category",$E$13:$E19,$E45),0),""),"")</f>
        <v>1</v>
      </c>
      <c r="AA45" s="475" t="b">
        <f aca="false">+IFERROR(IF(COUNT(AA$13:AA19),ROUND(SUMIFS(AA$13:AA19,$F$13:$F19,"More than 1 percentage of shareholding",$E$13:$E19,$E45),0),""),"")&lt;=IFERROR(IF(COUNT(AA$13:AA19),ROUND(SUMIFS(AA$13:AA19,$F$13:$F19,"Category",$E$13:$E19,$E45),0),""),"")</f>
        <v>1</v>
      </c>
    </row>
    <row r="46" customFormat="false" ht="15" hidden="true" customHeight="false" outlineLevel="0" collapsed="false">
      <c r="E46" s="473" t="s">
        <v>553</v>
      </c>
      <c r="F46" s="0" t="n">
        <f aca="false">IF(COUNTIF(E$13:E31,E46)&gt;=1,COUNTIFS(E$13:E31,E46,F$13:F31,"Category"),"")</f>
        <v>1</v>
      </c>
      <c r="I46" s="475" t="b">
        <f aca="false">+IFERROR(IF(COUNT(I$13:I19),ROUND(SUMIFS(I$13:I19,$F$13:$F19,"More than 1 percentage of shareholding",$E$13:$E19,$E46),0),""),"")&lt;=IFERROR(IF(COUNT(I$13:I19),ROUND(SUMIFS(I$13:I19,$F$13:$F19,"Category",$E$13:$E19,$E46),0),""),"")</f>
        <v>1</v>
      </c>
      <c r="J46" s="475" t="b">
        <f aca="false">+IFERROR(IF(COUNT(J$13:J19),ROUND(SUMIFS(J$13:J19,$F$13:$F19,"More than 1 percentage of shareholding",$E$13:$E19,$E46),0),""),"")&lt;=IFERROR(IF(COUNT(J$13:J19),ROUND(SUMIFS(J$13:J19,$F$13:$F19,"Category",$E$13:$E19,$E46),0),""),"")</f>
        <v>1</v>
      </c>
      <c r="K46" s="475" t="b">
        <f aca="false">+IFERROR(IF(COUNT(K$13:K19),ROUND(SUMIFS(K$13:K19,$F$13:$F19,"More than 1 percentage of shareholding",$E$13:$E19,$E46),0),""),"")&lt;=IFERROR(IF(COUNT(K$13:K19),ROUND(SUMIFS(K$13:K19,$F$13:$F19,"Category",$E$13:$E19,$E46),0),""),"")</f>
        <v>1</v>
      </c>
      <c r="L46" s="475" t="b">
        <f aca="false">+IFERROR(IF(COUNT(L$13:L19),ROUND(SUMIFS(L$13:L19,$F$13:$F19,"More than 1 percentage of shareholding",$E$13:$E19,$E46),0),""),"")&lt;=IFERROR(IF(COUNT(L$13:L19),ROUND(SUMIFS(L$13:L19,$F$13:$F19,"Category",$E$13:$E19,$E46),0),""),"")</f>
        <v>1</v>
      </c>
      <c r="M46" s="475" t="b">
        <f aca="false">+IFERROR(IF(COUNT(M$13:M19),ROUND(SUMIFS(M$13:M19,$F$13:$F19,"More than 1 percentage of shareholding",$E$13:$E19,$E46),0),""),"")&lt;=IFERROR(IF(COUNT(M$13:M19),ROUND(SUMIFS(M$13:M19,$F$13:$F19,"Category",$E$13:$E19,$E46),0),""),"")</f>
        <v>1</v>
      </c>
      <c r="N46" s="475" t="b">
        <f aca="false">+IFERROR(IF(COUNT(N$13:N19),ROUND(SUMIFS(N$13:N19,$F$13:$F19,"More than 1 percentage of shareholding",$E$13:$E19,$E46),0),""),"")&lt;=IFERROR(IF(COUNT(N$13:N19),ROUND(SUMIFS(N$13:N19,$F$13:$F19,"Category",$E$13:$E19,$E46),0),""),"")</f>
        <v>1</v>
      </c>
      <c r="O46" s="475" t="b">
        <f aca="false">+IFERROR(IF(COUNT(O$13:O19),ROUND(SUMIFS(O$13:O19,$F$13:$F19,"More than 1 percentage of shareholding",$E$13:$E19,$E46),0),""),"")&lt;=IFERROR(IF(COUNT(O$13:O19),ROUND(SUMIFS(O$13:O19,$F$13:$F19,"Category",$E$13:$E19,$E46),0),""),"")</f>
        <v>1</v>
      </c>
      <c r="P46" s="475" t="b">
        <f aca="false">+IFERROR(IF(COUNT(P$13:P19),ROUND(SUMIFS(P$13:P19,$F$13:$F19,"More than 1 percentage of shareholding",$E$13:$E19,$E46),0),""),"")&lt;=IFERROR(IF(COUNT(P$13:P19),ROUND(SUMIFS(P$13:P19,$F$13:$F19,"Category",$E$13:$E19,$E46),0),""),"")</f>
        <v>1</v>
      </c>
      <c r="Q46" s="475" t="b">
        <f aca="false">+IFERROR(IF(COUNT(Q$13:Q19),ROUND(SUMIFS(Q$13:Q19,$F$13:$F19,"More than 1 percentage of shareholding",$E$13:$E19,$E46),0),""),"")&lt;=IFERROR(IF(COUNT(Q$13:Q19),ROUND(SUMIFS(Q$13:Q19,$F$13:$F19,"Category",$E$13:$E19,$E46),0),""),"")</f>
        <v>1</v>
      </c>
      <c r="R46" s="475" t="b">
        <f aca="false">+IFERROR(IF(COUNT(R$13:R19),ROUND(SUMIFS(R$13:R19,$F$13:$F19,"More than 1 percentage of shareholding",$E$13:$E19,$E46),0),""),"")&lt;=IFERROR(IF(COUNT(R$13:R19),ROUND(SUMIFS(R$13:R19,$F$13:$F19,"Category",$E$13:$E19,$E46),0),""),"")</f>
        <v>1</v>
      </c>
      <c r="S46" s="475" t="b">
        <f aca="false">+IFERROR(IF(COUNT(S$13:S19),ROUND(SUMIFS(S$13:S19,$F$13:$F19,"More than 1 percentage of shareholding",$E$13:$E19,$E46),0),""),"")&lt;=IFERROR(IF(COUNT(S$13:S19),ROUND(SUMIFS(S$13:S19,$F$13:$F19,"Category",$E$13:$E19,$E46),0),""),"")</f>
        <v>1</v>
      </c>
      <c r="T46" s="475" t="b">
        <f aca="false">+IFERROR(IF(COUNT(T$13:T19),ROUND(SUMIFS(T$13:T19,$F$13:$F19,"More than 1 percentage of shareholding",$E$13:$E19,$E46),0),""),"")&lt;=IFERROR(IF(COUNT(T$13:T19),ROUND(SUMIFS(T$13:T19,$F$13:$F19,"Category",$E$13:$E19,$E46),0),""),"")</f>
        <v>1</v>
      </c>
      <c r="U46" s="475" t="b">
        <f aca="false">+IFERROR(IF(COUNT(U$13:U19),ROUND(SUMIFS(U$13:U19,$F$13:$F19,"More than 1 percentage of shareholding",$E$13:$E19,$E46),0),""),"")&lt;=IFERROR(IF(COUNT(U$13:U19),ROUND(SUMIFS(U$13:U19,$F$13:$F19,"Category",$E$13:$E19,$E46),0),""),"")</f>
        <v>1</v>
      </c>
      <c r="V46" s="475" t="b">
        <f aca="false">+IFERROR(IF(COUNT(V$13:V19),ROUND(SUMIFS(V$13:V19,$F$13:$F19,"More than 1 percentage of shareholding",$E$13:$E19,$E46),0),""),"")&lt;=IFERROR(IF(COUNT(V$13:V19),ROUND(SUMIFS(V$13:V19,$F$13:$F19,"Category",$E$13:$E19,$E46),0),""),"")</f>
        <v>1</v>
      </c>
      <c r="W46" s="475" t="b">
        <f aca="false">+IFERROR(IF(COUNT(W$13:W19),ROUND(SUMIFS(W$13:W19,$F$13:$F19,"More than 1 percentage of shareholding",$E$13:$E19,$E46),0),""),"")&lt;=IFERROR(IF(COUNT(W$13:W19),ROUND(SUMIFS(W$13:W19,$F$13:$F19,"Category",$E$13:$E19,$E46),0),""),"")</f>
        <v>1</v>
      </c>
      <c r="X46" s="475" t="b">
        <f aca="false">+IFERROR(IF(COUNT(X$13:X19),ROUND(SUMIFS(X$13:X19,$F$13:$F19,"More than 1 percentage of shareholding",$E$13:$E19,$E46),0),""),"")&lt;=IFERROR(IF(COUNT(X$13:X19),ROUND(SUMIFS(X$13:X19,$F$13:$F19,"Category",$E$13:$E19,$E46),0),""),"")</f>
        <v>1</v>
      </c>
      <c r="Y46" s="475" t="b">
        <f aca="false">+IFERROR(IF(COUNT(Y$13:Y19),ROUND(SUMIFS(Y$13:Y19,$F$13:$F19,"More than 1 percentage of shareholding",$E$13:$E19,$E46),0),""),"")&lt;=IFERROR(IF(COUNT(Y$13:Y19),ROUND(SUMIFS(Y$13:Y19,$F$13:$F19,"Category",$E$13:$E19,$E46),0),""),"")</f>
        <v>1</v>
      </c>
      <c r="Z46" s="475" t="b">
        <f aca="false">+IFERROR(IF(COUNT(Z$13:Z19),ROUND(SUMIFS(Z$13:Z19,$F$13:$F19,"More than 1 percentage of shareholding",$E$13:$E19,$E46),0),""),"")&lt;=IFERROR(IF(COUNT(Z$13:Z19),ROUND(SUMIFS(Z$13:Z19,$F$13:$F19,"Category",$E$13:$E19,$E46),0),""),"")</f>
        <v>1</v>
      </c>
      <c r="AA46" s="475" t="b">
        <f aca="false">+IFERROR(IF(COUNT(AA$13:AA19),ROUND(SUMIFS(AA$13:AA19,$F$13:$F19,"More than 1 percentage of shareholding",$E$13:$E19,$E46),0),""),"")&lt;=IFERROR(IF(COUNT(AA$13:AA19),ROUND(SUMIFS(AA$13:AA19,$F$13:$F19,"Category",$E$13:$E19,$E46),0),""),"")</f>
        <v>1</v>
      </c>
    </row>
    <row r="47" customFormat="false" ht="15" hidden="true" customHeight="false" outlineLevel="0" collapsed="false">
      <c r="E47" s="473" t="s">
        <v>909</v>
      </c>
      <c r="F47" s="0" t="str">
        <f aca="false">IF(COUNTIF(E$13:E32,E47)&gt;=1,COUNTIFS(E$13:E32,E47,F$13:F32,"Category"),"")</f>
        <v/>
      </c>
      <c r="I47" s="475" t="b">
        <f aca="false">+IFERROR(IF(COUNT(I$13:I19),ROUND(SUMIFS(I$13:I19,$F$13:$F19,"More than 1 percentage of shareholding",$E$13:$E19,$E47),0),""),"")&lt;=IFERROR(IF(COUNT(I$13:I19),ROUND(SUMIFS(I$13:I19,$F$13:$F19,"Category",$E$13:$E19,$E47),0),""),"")</f>
        <v>1</v>
      </c>
      <c r="J47" s="475" t="b">
        <f aca="false">+IFERROR(IF(COUNT(J$13:J19),ROUND(SUMIFS(J$13:J19,$F$13:$F19,"More than 1 percentage of shareholding",$E$13:$E19,$E47),0),""),"")&lt;=IFERROR(IF(COUNT(J$13:J19),ROUND(SUMIFS(J$13:J19,$F$13:$F19,"Category",$E$13:$E19,$E47),0),""),"")</f>
        <v>1</v>
      </c>
      <c r="K47" s="475" t="b">
        <f aca="false">+IFERROR(IF(COUNT(K$13:K19),ROUND(SUMIFS(K$13:K19,$F$13:$F19,"More than 1 percentage of shareholding",$E$13:$E19,$E47),0),""),"")&lt;=IFERROR(IF(COUNT(K$13:K19),ROUND(SUMIFS(K$13:K19,$F$13:$F19,"Category",$E$13:$E19,$E47),0),""),"")</f>
        <v>1</v>
      </c>
      <c r="L47" s="475" t="b">
        <f aca="false">+IFERROR(IF(COUNT(L$13:L19),ROUND(SUMIFS(L$13:L19,$F$13:$F19,"More than 1 percentage of shareholding",$E$13:$E19,$E47),0),""),"")&lt;=IFERROR(IF(COUNT(L$13:L19),ROUND(SUMIFS(L$13:L19,$F$13:$F19,"Category",$E$13:$E19,$E47),0),""),"")</f>
        <v>1</v>
      </c>
      <c r="M47" s="475" t="b">
        <f aca="false">+IFERROR(IF(COUNT(M$13:M19),ROUND(SUMIFS(M$13:M19,$F$13:$F19,"More than 1 percentage of shareholding",$E$13:$E19,$E47),0),""),"")&lt;=IFERROR(IF(COUNT(M$13:M19),ROUND(SUMIFS(M$13:M19,$F$13:$F19,"Category",$E$13:$E19,$E47),0),""),"")</f>
        <v>1</v>
      </c>
      <c r="N47" s="475" t="b">
        <f aca="false">+IFERROR(IF(COUNT(N$13:N19),ROUND(SUMIFS(N$13:N19,$F$13:$F19,"More than 1 percentage of shareholding",$E$13:$E19,$E47),0),""),"")&lt;=IFERROR(IF(COUNT(N$13:N19),ROUND(SUMIFS(N$13:N19,$F$13:$F19,"Category",$E$13:$E19,$E47),0),""),"")</f>
        <v>1</v>
      </c>
      <c r="O47" s="475" t="b">
        <f aca="false">+IFERROR(IF(COUNT(O$13:O19),ROUND(SUMIFS(O$13:O19,$F$13:$F19,"More than 1 percentage of shareholding",$E$13:$E19,$E47),0),""),"")&lt;=IFERROR(IF(COUNT(O$13:O19),ROUND(SUMIFS(O$13:O19,$F$13:$F19,"Category",$E$13:$E19,$E47),0),""),"")</f>
        <v>1</v>
      </c>
      <c r="P47" s="475" t="b">
        <f aca="false">+IFERROR(IF(COUNT(P$13:P19),ROUND(SUMIFS(P$13:P19,$F$13:$F19,"More than 1 percentage of shareholding",$E$13:$E19,$E47),0),""),"")&lt;=IFERROR(IF(COUNT(P$13:P19),ROUND(SUMIFS(P$13:P19,$F$13:$F19,"Category",$E$13:$E19,$E47),0),""),"")</f>
        <v>1</v>
      </c>
      <c r="Q47" s="475" t="b">
        <f aca="false">+IFERROR(IF(COUNT(Q$13:Q19),ROUND(SUMIFS(Q$13:Q19,$F$13:$F19,"More than 1 percentage of shareholding",$E$13:$E19,$E47),0),""),"")&lt;=IFERROR(IF(COUNT(Q$13:Q19),ROUND(SUMIFS(Q$13:Q19,$F$13:$F19,"Category",$E$13:$E19,$E47),0),""),"")</f>
        <v>1</v>
      </c>
      <c r="R47" s="475" t="b">
        <f aca="false">+IFERROR(IF(COUNT(R$13:R19),ROUND(SUMIFS(R$13:R19,$F$13:$F19,"More than 1 percentage of shareholding",$E$13:$E19,$E47),0),""),"")&lt;=IFERROR(IF(COUNT(R$13:R19),ROUND(SUMIFS(R$13:R19,$F$13:$F19,"Category",$E$13:$E19,$E47),0),""),"")</f>
        <v>1</v>
      </c>
      <c r="S47" s="475" t="b">
        <f aca="false">+IFERROR(IF(COUNT(S$13:S19),ROUND(SUMIFS(S$13:S19,$F$13:$F19,"More than 1 percentage of shareholding",$E$13:$E19,$E47),0),""),"")&lt;=IFERROR(IF(COUNT(S$13:S19),ROUND(SUMIFS(S$13:S19,$F$13:$F19,"Category",$E$13:$E19,$E47),0),""),"")</f>
        <v>1</v>
      </c>
      <c r="T47" s="475" t="b">
        <f aca="false">+IFERROR(IF(COUNT(T$13:T19),ROUND(SUMIFS(T$13:T19,$F$13:$F19,"More than 1 percentage of shareholding",$E$13:$E19,$E47),0),""),"")&lt;=IFERROR(IF(COUNT(T$13:T19),ROUND(SUMIFS(T$13:T19,$F$13:$F19,"Category",$E$13:$E19,$E47),0),""),"")</f>
        <v>1</v>
      </c>
      <c r="U47" s="475" t="b">
        <f aca="false">+IFERROR(IF(COUNT(U$13:U19),ROUND(SUMIFS(U$13:U19,$F$13:$F19,"More than 1 percentage of shareholding",$E$13:$E19,$E47),0),""),"")&lt;=IFERROR(IF(COUNT(U$13:U19),ROUND(SUMIFS(U$13:U19,$F$13:$F19,"Category",$E$13:$E19,$E47),0),""),"")</f>
        <v>1</v>
      </c>
      <c r="V47" s="475" t="b">
        <f aca="false">+IFERROR(IF(COUNT(V$13:V19),ROUND(SUMIFS(V$13:V19,$F$13:$F19,"More than 1 percentage of shareholding",$E$13:$E19,$E47),0),""),"")&lt;=IFERROR(IF(COUNT(V$13:V19),ROUND(SUMIFS(V$13:V19,$F$13:$F19,"Category",$E$13:$E19,$E47),0),""),"")</f>
        <v>1</v>
      </c>
      <c r="W47" s="475" t="b">
        <f aca="false">+IFERROR(IF(COUNT(W$13:W19),ROUND(SUMIFS(W$13:W19,$F$13:$F19,"More than 1 percentage of shareholding",$E$13:$E19,$E47),0),""),"")&lt;=IFERROR(IF(COUNT(W$13:W19),ROUND(SUMIFS(W$13:W19,$F$13:$F19,"Category",$E$13:$E19,$E47),0),""),"")</f>
        <v>1</v>
      </c>
      <c r="X47" s="475" t="b">
        <f aca="false">+IFERROR(IF(COUNT(X$13:X19),ROUND(SUMIFS(X$13:X19,$F$13:$F19,"More than 1 percentage of shareholding",$E$13:$E19,$E47),0),""),"")&lt;=IFERROR(IF(COUNT(X$13:X19),ROUND(SUMIFS(X$13:X19,$F$13:$F19,"Category",$E$13:$E19,$E47),0),""),"")</f>
        <v>1</v>
      </c>
      <c r="Y47" s="475" t="b">
        <f aca="false">+IFERROR(IF(COUNT(Y$13:Y19),ROUND(SUMIFS(Y$13:Y19,$F$13:$F19,"More than 1 percentage of shareholding",$E$13:$E19,$E47),0),""),"")&lt;=IFERROR(IF(COUNT(Y$13:Y19),ROUND(SUMIFS(Y$13:Y19,$F$13:$F19,"Category",$E$13:$E19,$E47),0),""),"")</f>
        <v>1</v>
      </c>
      <c r="Z47" s="475" t="b">
        <f aca="false">+IFERROR(IF(COUNT(Z$13:Z19),ROUND(SUMIFS(Z$13:Z19,$F$13:$F19,"More than 1 percentage of shareholding",$E$13:$E19,$E47),0),""),"")&lt;=IFERROR(IF(COUNT(Z$13:Z19),ROUND(SUMIFS(Z$13:Z19,$F$13:$F19,"Category",$E$13:$E19,$E47),0),""),"")</f>
        <v>1</v>
      </c>
      <c r="AA47" s="475" t="b">
        <f aca="false">+IFERROR(IF(COUNT(AA$13:AA19),ROUND(SUMIFS(AA$13:AA19,$F$13:$F19,"More than 1 percentage of shareholding",$E$13:$E19,$E47),0),""),"")&lt;=IFERROR(IF(COUNT(AA$13:AA19),ROUND(SUMIFS(AA$13:AA19,$F$13:$F19,"Category",$E$13:$E19,$E47),0),""),"")</f>
        <v>1</v>
      </c>
    </row>
    <row r="48" customFormat="false" ht="15" hidden="true" customHeight="false" outlineLevel="0" collapsed="false">
      <c r="E48" s="473" t="s">
        <v>910</v>
      </c>
      <c r="F48" s="0" t="n">
        <f aca="false">IF(COUNTIF(E$13:E33,E48)&gt;=1,COUNTIFS(E$13:E33,E48,F$13:F33,"Category"),"")</f>
        <v>1</v>
      </c>
      <c r="I48" s="475" t="b">
        <f aca="false">+IFERROR(IF(COUNT(I$13:I19),ROUND(SUMIFS(I$13:I19,$F$13:$F19,"More than 1 percentage of shareholding",$E$13:$E19,$E48),0),""),"")&lt;=IFERROR(IF(COUNT(I$13:I19),ROUND(SUMIFS(I$13:I19,$F$13:$F19,"Category",$E$13:$E19,$E48),0),""),"")</f>
        <v>1</v>
      </c>
      <c r="J48" s="475" t="b">
        <f aca="false">+IFERROR(IF(COUNT(J$13:J19),ROUND(SUMIFS(J$13:J19,$F$13:$F19,"More than 1 percentage of shareholding",$E$13:$E19,$E48),0),""),"")&lt;=IFERROR(IF(COUNT(J$13:J19),ROUND(SUMIFS(J$13:J19,$F$13:$F19,"Category",$E$13:$E19,$E48),0),""),"")</f>
        <v>1</v>
      </c>
      <c r="K48" s="475" t="b">
        <f aca="false">+IFERROR(IF(COUNT(K$13:K19),ROUND(SUMIFS(K$13:K19,$F$13:$F19,"More than 1 percentage of shareholding",$E$13:$E19,$E48),0),""),"")&lt;=IFERROR(IF(COUNT(K$13:K19),ROUND(SUMIFS(K$13:K19,$F$13:$F19,"Category",$E$13:$E19,$E48),0),""),"")</f>
        <v>1</v>
      </c>
      <c r="L48" s="475" t="b">
        <f aca="false">+IFERROR(IF(COUNT(L$13:L19),ROUND(SUMIFS(L$13:L19,$F$13:$F19,"More than 1 percentage of shareholding",$E$13:$E19,$E48),0),""),"")&lt;=IFERROR(IF(COUNT(L$13:L19),ROUND(SUMIFS(L$13:L19,$F$13:$F19,"Category",$E$13:$E19,$E48),0),""),"")</f>
        <v>1</v>
      </c>
      <c r="M48" s="475" t="b">
        <f aca="false">+IFERROR(IF(COUNT(M$13:M19),ROUND(SUMIFS(M$13:M19,$F$13:$F19,"More than 1 percentage of shareholding",$E$13:$E19,$E48),0),""),"")&lt;=IFERROR(IF(COUNT(M$13:M19),ROUND(SUMIFS(M$13:M19,$F$13:$F19,"Category",$E$13:$E19,$E48),0),""),"")</f>
        <v>1</v>
      </c>
      <c r="N48" s="475" t="b">
        <f aca="false">+IFERROR(IF(COUNT(N$13:N19),ROUND(SUMIFS(N$13:N19,$F$13:$F19,"More than 1 percentage of shareholding",$E$13:$E19,$E48),0),""),"")&lt;=IFERROR(IF(COUNT(N$13:N19),ROUND(SUMIFS(N$13:N19,$F$13:$F19,"Category",$E$13:$E19,$E48),0),""),"")</f>
        <v>1</v>
      </c>
      <c r="O48" s="475" t="b">
        <f aca="false">+IFERROR(IF(COUNT(O$13:O19),ROUND(SUMIFS(O$13:O19,$F$13:$F19,"More than 1 percentage of shareholding",$E$13:$E19,$E48),0),""),"")&lt;=IFERROR(IF(COUNT(O$13:O19),ROUND(SUMIFS(O$13:O19,$F$13:$F19,"Category",$E$13:$E19,$E48),0),""),"")</f>
        <v>1</v>
      </c>
      <c r="P48" s="475" t="b">
        <f aca="false">+IFERROR(IF(COUNT(P$13:P19),ROUND(SUMIFS(P$13:P19,$F$13:$F19,"More than 1 percentage of shareholding",$E$13:$E19,$E48),0),""),"")&lt;=IFERROR(IF(COUNT(P$13:P19),ROUND(SUMIFS(P$13:P19,$F$13:$F19,"Category",$E$13:$E19,$E48),0),""),"")</f>
        <v>1</v>
      </c>
      <c r="Q48" s="475" t="b">
        <f aca="false">+IFERROR(IF(COUNT(Q$13:Q19),ROUND(SUMIFS(Q$13:Q19,$F$13:$F19,"More than 1 percentage of shareholding",$E$13:$E19,$E48),0),""),"")&lt;=IFERROR(IF(COUNT(Q$13:Q19),ROUND(SUMIFS(Q$13:Q19,$F$13:$F19,"Category",$E$13:$E19,$E48),0),""),"")</f>
        <v>1</v>
      </c>
      <c r="R48" s="475" t="b">
        <f aca="false">+IFERROR(IF(COUNT(R$13:R19),ROUND(SUMIFS(R$13:R19,$F$13:$F19,"More than 1 percentage of shareholding",$E$13:$E19,$E48),0),""),"")&lt;=IFERROR(IF(COUNT(R$13:R19),ROUND(SUMIFS(R$13:R19,$F$13:$F19,"Category",$E$13:$E19,$E48),0),""),"")</f>
        <v>1</v>
      </c>
      <c r="S48" s="475" t="b">
        <f aca="false">+IFERROR(IF(COUNT(S$13:S19),ROUND(SUMIFS(S$13:S19,$F$13:$F19,"More than 1 percentage of shareholding",$E$13:$E19,$E48),0),""),"")&lt;=IFERROR(IF(COUNT(S$13:S19),ROUND(SUMIFS(S$13:S19,$F$13:$F19,"Category",$E$13:$E19,$E48),0),""),"")</f>
        <v>1</v>
      </c>
      <c r="T48" s="475" t="b">
        <f aca="false">+IFERROR(IF(COUNT(T$13:T19),ROUND(SUMIFS(T$13:T19,$F$13:$F19,"More than 1 percentage of shareholding",$E$13:$E19,$E48),0),""),"")&lt;=IFERROR(IF(COUNT(T$13:T19),ROUND(SUMIFS(T$13:T19,$F$13:$F19,"Category",$E$13:$E19,$E48),0),""),"")</f>
        <v>1</v>
      </c>
      <c r="U48" s="475" t="b">
        <f aca="false">+IFERROR(IF(COUNT(U$13:U19),ROUND(SUMIFS(U$13:U19,$F$13:$F19,"More than 1 percentage of shareholding",$E$13:$E19,$E48),0),""),"")&lt;=IFERROR(IF(COUNT(U$13:U19),ROUND(SUMIFS(U$13:U19,$F$13:$F19,"Category",$E$13:$E19,$E48),0),""),"")</f>
        <v>1</v>
      </c>
      <c r="V48" s="475" t="b">
        <f aca="false">+IFERROR(IF(COUNT(V$13:V19),ROUND(SUMIFS(V$13:V19,$F$13:$F19,"More than 1 percentage of shareholding",$E$13:$E19,$E48),0),""),"")&lt;=IFERROR(IF(COUNT(V$13:V19),ROUND(SUMIFS(V$13:V19,$F$13:$F19,"Category",$E$13:$E19,$E48),0),""),"")</f>
        <v>1</v>
      </c>
      <c r="W48" s="475" t="b">
        <f aca="false">+IFERROR(IF(COUNT(W$13:W19),ROUND(SUMIFS(W$13:W19,$F$13:$F19,"More than 1 percentage of shareholding",$E$13:$E19,$E48),0),""),"")&lt;=IFERROR(IF(COUNT(W$13:W19),ROUND(SUMIFS(W$13:W19,$F$13:$F19,"Category",$E$13:$E19,$E48),0),""),"")</f>
        <v>1</v>
      </c>
      <c r="X48" s="475" t="b">
        <f aca="false">+IFERROR(IF(COUNT(X$13:X19),ROUND(SUMIFS(X$13:X19,$F$13:$F19,"More than 1 percentage of shareholding",$E$13:$E19,$E48),0),""),"")&lt;=IFERROR(IF(COUNT(X$13:X19),ROUND(SUMIFS(X$13:X19,$F$13:$F19,"Category",$E$13:$E19,$E48),0),""),"")</f>
        <v>1</v>
      </c>
      <c r="Y48" s="475" t="b">
        <f aca="false">+IFERROR(IF(COUNT(Y$13:Y19),ROUND(SUMIFS(Y$13:Y19,$F$13:$F19,"More than 1 percentage of shareholding",$E$13:$E19,$E48),0),""),"")&lt;=IFERROR(IF(COUNT(Y$13:Y19),ROUND(SUMIFS(Y$13:Y19,$F$13:$F19,"Category",$E$13:$E19,$E48),0),""),"")</f>
        <v>1</v>
      </c>
      <c r="Z48" s="475" t="b">
        <f aca="false">+IFERROR(IF(COUNT(Z$13:Z19),ROUND(SUMIFS(Z$13:Z19,$F$13:$F19,"More than 1 percentage of shareholding",$E$13:$E19,$E48),0),""),"")&lt;=IFERROR(IF(COUNT(Z$13:Z19),ROUND(SUMIFS(Z$13:Z19,$F$13:$F19,"Category",$E$13:$E19,$E48),0),""),"")</f>
        <v>1</v>
      </c>
      <c r="AA48" s="475" t="b">
        <f aca="false">+IFERROR(IF(COUNT(AA$13:AA19),ROUND(SUMIFS(AA$13:AA19,$F$13:$F19,"More than 1 percentage of shareholding",$E$13:$E19,$E48),0),""),"")&lt;=IFERROR(IF(COUNT(AA$13:AA19),ROUND(SUMIFS(AA$13:AA19,$F$13:$F19,"Category",$E$13:$E19,$E48),0),""),"")</f>
        <v>1</v>
      </c>
    </row>
    <row r="49" customFormat="false" ht="15" hidden="true" customHeight="false" outlineLevel="0" collapsed="false">
      <c r="E49" s="473" t="s">
        <v>846</v>
      </c>
      <c r="F49" s="0" t="str">
        <f aca="false">IF(COUNTIF(E$13:E34,E49)&gt;=1,COUNTIFS(E$13:E34,E49,F$13:F34,"Category"),"")</f>
        <v/>
      </c>
      <c r="I49" s="475" t="b">
        <f aca="false">+IFERROR(IF(COUNT(I$13:I19),ROUND(SUMIFS(I$13:I19,$F$13:$F19,"More than 1 percentage of shareholding",$E$13:$E19,$E49),0),""),"")&lt;=IFERROR(IF(COUNT(I$13:I19),ROUND(SUMIFS(I$13:I19,$F$13:$F19,"Category",$E$13:$E19,$E49),0),""),"")</f>
        <v>1</v>
      </c>
      <c r="J49" s="475" t="b">
        <f aca="false">+IFERROR(IF(COUNT(J$13:J19),ROUND(SUMIFS(J$13:J19,$F$13:$F19,"More than 1 percentage of shareholding",$E$13:$E19,$E49),0),""),"")&lt;=IFERROR(IF(COUNT(J$13:J19),ROUND(SUMIFS(J$13:J19,$F$13:$F19,"Category",$E$13:$E19,$E49),0),""),"")</f>
        <v>1</v>
      </c>
      <c r="K49" s="475" t="b">
        <f aca="false">+IFERROR(IF(COUNT(K$13:K19),ROUND(SUMIFS(K$13:K19,$F$13:$F19,"More than 1 percentage of shareholding",$E$13:$E19,$E49),0),""),"")&lt;=IFERROR(IF(COUNT(K$13:K19),ROUND(SUMIFS(K$13:K19,$F$13:$F19,"Category",$E$13:$E19,$E49),0),""),"")</f>
        <v>1</v>
      </c>
      <c r="L49" s="475" t="b">
        <f aca="false">+IFERROR(IF(COUNT(L$13:L19),ROUND(SUMIFS(L$13:L19,$F$13:$F19,"More than 1 percentage of shareholding",$E$13:$E19,$E49),0),""),"")&lt;=IFERROR(IF(COUNT(L$13:L19),ROUND(SUMIFS(L$13:L19,$F$13:$F19,"Category",$E$13:$E19,$E49),0),""),"")</f>
        <v>1</v>
      </c>
      <c r="M49" s="475" t="b">
        <f aca="false">+IFERROR(IF(COUNT(M$13:M19),ROUND(SUMIFS(M$13:M19,$F$13:$F19,"More than 1 percentage of shareholding",$E$13:$E19,$E49),0),""),"")&lt;=IFERROR(IF(COUNT(M$13:M19),ROUND(SUMIFS(M$13:M19,$F$13:$F19,"Category",$E$13:$E19,$E49),0),""),"")</f>
        <v>1</v>
      </c>
      <c r="N49" s="475" t="b">
        <f aca="false">+IFERROR(IF(COUNT(N$13:N19),ROUND(SUMIFS(N$13:N19,$F$13:$F19,"More than 1 percentage of shareholding",$E$13:$E19,$E49),0),""),"")&lt;=IFERROR(IF(COUNT(N$13:N19),ROUND(SUMIFS(N$13:N19,$F$13:$F19,"Category",$E$13:$E19,$E49),0),""),"")</f>
        <v>1</v>
      </c>
      <c r="O49" s="475" t="b">
        <f aca="false">+IFERROR(IF(COUNT(O$13:O19),ROUND(SUMIFS(O$13:O19,$F$13:$F19,"More than 1 percentage of shareholding",$E$13:$E19,$E49),0),""),"")&lt;=IFERROR(IF(COUNT(O$13:O19),ROUND(SUMIFS(O$13:O19,$F$13:$F19,"Category",$E$13:$E19,$E49),0),""),"")</f>
        <v>1</v>
      </c>
      <c r="P49" s="475" t="b">
        <f aca="false">+IFERROR(IF(COUNT(P$13:P19),ROUND(SUMIFS(P$13:P19,$F$13:$F19,"More than 1 percentage of shareholding",$E$13:$E19,$E49),0),""),"")&lt;=IFERROR(IF(COUNT(P$13:P19),ROUND(SUMIFS(P$13:P19,$F$13:$F19,"Category",$E$13:$E19,$E49),0),""),"")</f>
        <v>1</v>
      </c>
      <c r="Q49" s="475" t="b">
        <f aca="false">+IFERROR(IF(COUNT(Q$13:Q19),ROUND(SUMIFS(Q$13:Q19,$F$13:$F19,"More than 1 percentage of shareholding",$E$13:$E19,$E49),0),""),"")&lt;=IFERROR(IF(COUNT(Q$13:Q19),ROUND(SUMIFS(Q$13:Q19,$F$13:$F19,"Category",$E$13:$E19,$E49),0),""),"")</f>
        <v>1</v>
      </c>
      <c r="R49" s="475" t="b">
        <f aca="false">+IFERROR(IF(COUNT(R$13:R19),ROUND(SUMIFS(R$13:R19,$F$13:$F19,"More than 1 percentage of shareholding",$E$13:$E19,$E49),0),""),"")&lt;=IFERROR(IF(COUNT(R$13:R19),ROUND(SUMIFS(R$13:R19,$F$13:$F19,"Category",$E$13:$E19,$E49),0),""),"")</f>
        <v>1</v>
      </c>
      <c r="S49" s="475" t="b">
        <f aca="false">+IFERROR(IF(COUNT(S$13:S19),ROUND(SUMIFS(S$13:S19,$F$13:$F19,"More than 1 percentage of shareholding",$E$13:$E19,$E49),0),""),"")&lt;=IFERROR(IF(COUNT(S$13:S19),ROUND(SUMIFS(S$13:S19,$F$13:$F19,"Category",$E$13:$E19,$E49),0),""),"")</f>
        <v>1</v>
      </c>
      <c r="T49" s="475" t="b">
        <f aca="false">+IFERROR(IF(COUNT(T$13:T19),ROUND(SUMIFS(T$13:T19,$F$13:$F19,"More than 1 percentage of shareholding",$E$13:$E19,$E49),0),""),"")&lt;=IFERROR(IF(COUNT(T$13:T19),ROUND(SUMIFS(T$13:T19,$F$13:$F19,"Category",$E$13:$E19,$E49),0),""),"")</f>
        <v>1</v>
      </c>
      <c r="U49" s="475" t="b">
        <f aca="false">+IFERROR(IF(COUNT(U$13:U19),ROUND(SUMIFS(U$13:U19,$F$13:$F19,"More than 1 percentage of shareholding",$E$13:$E19,$E49),0),""),"")&lt;=IFERROR(IF(COUNT(U$13:U19),ROUND(SUMIFS(U$13:U19,$F$13:$F19,"Category",$E$13:$E19,$E49),0),""),"")</f>
        <v>1</v>
      </c>
      <c r="V49" s="475" t="b">
        <f aca="false">+IFERROR(IF(COUNT(V$13:V19),ROUND(SUMIFS(V$13:V19,$F$13:$F19,"More than 1 percentage of shareholding",$E$13:$E19,$E49),0),""),"")&lt;=IFERROR(IF(COUNT(V$13:V19),ROUND(SUMIFS(V$13:V19,$F$13:$F19,"Category",$E$13:$E19,$E49),0),""),"")</f>
        <v>1</v>
      </c>
      <c r="W49" s="475" t="b">
        <f aca="false">+IFERROR(IF(COUNT(W$13:W19),ROUND(SUMIFS(W$13:W19,$F$13:$F19,"More than 1 percentage of shareholding",$E$13:$E19,$E49),0),""),"")&lt;=IFERROR(IF(COUNT(W$13:W19),ROUND(SUMIFS(W$13:W19,$F$13:$F19,"Category",$E$13:$E19,$E49),0),""),"")</f>
        <v>1</v>
      </c>
      <c r="X49" s="475" t="b">
        <f aca="false">+IFERROR(IF(COUNT(X$13:X19),ROUND(SUMIFS(X$13:X19,$F$13:$F19,"More than 1 percentage of shareholding",$E$13:$E19,$E49),0),""),"")&lt;=IFERROR(IF(COUNT(X$13:X19),ROUND(SUMIFS(X$13:X19,$F$13:$F19,"Category",$E$13:$E19,$E49),0),""),"")</f>
        <v>1</v>
      </c>
      <c r="Y49" s="475" t="b">
        <f aca="false">+IFERROR(IF(COUNT(Y$13:Y19),ROUND(SUMIFS(Y$13:Y19,$F$13:$F19,"More than 1 percentage of shareholding",$E$13:$E19,$E49),0),""),"")&lt;=IFERROR(IF(COUNT(Y$13:Y19),ROUND(SUMIFS(Y$13:Y19,$F$13:$F19,"Category",$E$13:$E19,$E49),0),""),"")</f>
        <v>1</v>
      </c>
      <c r="Z49" s="475" t="b">
        <f aca="false">+IFERROR(IF(COUNT(Z$13:Z19),ROUND(SUMIFS(Z$13:Z19,$F$13:$F19,"More than 1 percentage of shareholding",$E$13:$E19,$E49),0),""),"")&lt;=IFERROR(IF(COUNT(Z$13:Z19),ROUND(SUMIFS(Z$13:Z19,$F$13:$F19,"Category",$E$13:$E19,$E49),0),""),"")</f>
        <v>1</v>
      </c>
      <c r="AA49" s="475" t="b">
        <f aca="false">+IFERROR(IF(COUNT(AA$13:AA19),ROUND(SUMIFS(AA$13:AA19,$F$13:$F19,"More than 1 percentage of shareholding",$E$13:$E19,$E49),0),""),"")&lt;=IFERROR(IF(COUNT(AA$13:AA19),ROUND(SUMIFS(AA$13:AA19,$F$13:$F19,"Category",$E$13:$E19,$E49),0),""),"")</f>
        <v>1</v>
      </c>
    </row>
    <row r="50" customFormat="false" ht="15" hidden="true" customHeight="false" outlineLevel="0" collapsed="false">
      <c r="E50" s="473" t="s">
        <v>911</v>
      </c>
      <c r="F50" s="0" t="str">
        <f aca="false">IF(COUNTIF(E$13:E35,E50)&gt;=1,COUNTIFS(E$13:E35,E50,F$13:F35,"Category"),"")</f>
        <v/>
      </c>
      <c r="I50" s="475" t="b">
        <f aca="false">+IFERROR(IF(COUNT(I$13:I19),ROUND(SUMIFS(I$13:I19,$F$13:$F19,"More than 1 percentage of shareholding",$E$13:$E19,$E50),0),""),"")&lt;=IFERROR(IF(COUNT(I$13:I19),ROUND(SUMIFS(I$13:I19,$F$13:$F19,"Category",$E$13:$E19,$E50),0),""),"")</f>
        <v>1</v>
      </c>
      <c r="J50" s="475" t="b">
        <f aca="false">+IFERROR(IF(COUNT(J$13:J19),ROUND(SUMIFS(J$13:J19,$F$13:$F19,"More than 1 percentage of shareholding",$E$13:$E19,$E50),0),""),"")&lt;=IFERROR(IF(COUNT(J$13:J19),ROUND(SUMIFS(J$13:J19,$F$13:$F19,"Category",$E$13:$E19,$E50),0),""),"")</f>
        <v>1</v>
      </c>
      <c r="K50" s="475" t="b">
        <f aca="false">+IFERROR(IF(COUNT(K$13:K19),ROUND(SUMIFS(K$13:K19,$F$13:$F19,"More than 1 percentage of shareholding",$E$13:$E19,$E50),0),""),"")&lt;=IFERROR(IF(COUNT(K$13:K19),ROUND(SUMIFS(K$13:K19,$F$13:$F19,"Category",$E$13:$E19,$E50),0),""),"")</f>
        <v>1</v>
      </c>
      <c r="L50" s="475" t="b">
        <f aca="false">+IFERROR(IF(COUNT(L$13:L19),ROUND(SUMIFS(L$13:L19,$F$13:$F19,"More than 1 percentage of shareholding",$E$13:$E19,$E50),0),""),"")&lt;=IFERROR(IF(COUNT(L$13:L19),ROUND(SUMIFS(L$13:L19,$F$13:$F19,"Category",$E$13:$E19,$E50),0),""),"")</f>
        <v>1</v>
      </c>
      <c r="M50" s="475" t="b">
        <f aca="false">+IFERROR(IF(COUNT(M$13:M19),ROUND(SUMIFS(M$13:M19,$F$13:$F19,"More than 1 percentage of shareholding",$E$13:$E19,$E50),0),""),"")&lt;=IFERROR(IF(COUNT(M$13:M19),ROUND(SUMIFS(M$13:M19,$F$13:$F19,"Category",$E$13:$E19,$E50),0),""),"")</f>
        <v>1</v>
      </c>
      <c r="N50" s="475" t="b">
        <f aca="false">+IFERROR(IF(COUNT(N$13:N19),ROUND(SUMIFS(N$13:N19,$F$13:$F19,"More than 1 percentage of shareholding",$E$13:$E19,$E50),0),""),"")&lt;=IFERROR(IF(COUNT(N$13:N19),ROUND(SUMIFS(N$13:N19,$F$13:$F19,"Category",$E$13:$E19,$E50),0),""),"")</f>
        <v>1</v>
      </c>
      <c r="O50" s="475" t="b">
        <f aca="false">+IFERROR(IF(COUNT(O$13:O19),ROUND(SUMIFS(O$13:O19,$F$13:$F19,"More than 1 percentage of shareholding",$E$13:$E19,$E50),0),""),"")&lt;=IFERROR(IF(COUNT(O$13:O19),ROUND(SUMIFS(O$13:O19,$F$13:$F19,"Category",$E$13:$E19,$E50),0),""),"")</f>
        <v>1</v>
      </c>
      <c r="P50" s="475" t="b">
        <f aca="false">+IFERROR(IF(COUNT(P$13:P19),ROUND(SUMIFS(P$13:P19,$F$13:$F19,"More than 1 percentage of shareholding",$E$13:$E19,$E50),0),""),"")&lt;=IFERROR(IF(COUNT(P$13:P19),ROUND(SUMIFS(P$13:P19,$F$13:$F19,"Category",$E$13:$E19,$E50),0),""),"")</f>
        <v>1</v>
      </c>
      <c r="Q50" s="475" t="b">
        <f aca="false">+IFERROR(IF(COUNT(Q$13:Q19),ROUND(SUMIFS(Q$13:Q19,$F$13:$F19,"More than 1 percentage of shareholding",$E$13:$E19,$E50),0),""),"")&lt;=IFERROR(IF(COUNT(Q$13:Q19),ROUND(SUMIFS(Q$13:Q19,$F$13:$F19,"Category",$E$13:$E19,$E50),0),""),"")</f>
        <v>1</v>
      </c>
      <c r="R50" s="475" t="b">
        <f aca="false">+IFERROR(IF(COUNT(R$13:R19),ROUND(SUMIFS(R$13:R19,$F$13:$F19,"More than 1 percentage of shareholding",$E$13:$E19,$E50),0),""),"")&lt;=IFERROR(IF(COUNT(R$13:R19),ROUND(SUMIFS(R$13:R19,$F$13:$F19,"Category",$E$13:$E19,$E50),0),""),"")</f>
        <v>1</v>
      </c>
      <c r="S50" s="475" t="b">
        <f aca="false">+IFERROR(IF(COUNT(S$13:S19),ROUND(SUMIFS(S$13:S19,$F$13:$F19,"More than 1 percentage of shareholding",$E$13:$E19,$E50),0),""),"")&lt;=IFERROR(IF(COUNT(S$13:S19),ROUND(SUMIFS(S$13:S19,$F$13:$F19,"Category",$E$13:$E19,$E50),0),""),"")</f>
        <v>1</v>
      </c>
      <c r="T50" s="475" t="b">
        <f aca="false">+IFERROR(IF(COUNT(T$13:T19),ROUND(SUMIFS(T$13:T19,$F$13:$F19,"More than 1 percentage of shareholding",$E$13:$E19,$E50),0),""),"")&lt;=IFERROR(IF(COUNT(T$13:T19),ROUND(SUMIFS(T$13:T19,$F$13:$F19,"Category",$E$13:$E19,$E50),0),""),"")</f>
        <v>1</v>
      </c>
      <c r="U50" s="475" t="b">
        <f aca="false">+IFERROR(IF(COUNT(U$13:U19),ROUND(SUMIFS(U$13:U19,$F$13:$F19,"More than 1 percentage of shareholding",$E$13:$E19,$E50),0),""),"")&lt;=IFERROR(IF(COUNT(U$13:U19),ROUND(SUMIFS(U$13:U19,$F$13:$F19,"Category",$E$13:$E19,$E50),0),""),"")</f>
        <v>1</v>
      </c>
      <c r="V50" s="475" t="b">
        <f aca="false">+IFERROR(IF(COUNT(V$13:V19),ROUND(SUMIFS(V$13:V19,$F$13:$F19,"More than 1 percentage of shareholding",$E$13:$E19,$E50),0),""),"")&lt;=IFERROR(IF(COUNT(V$13:V19),ROUND(SUMIFS(V$13:V19,$F$13:$F19,"Category",$E$13:$E19,$E50),0),""),"")</f>
        <v>1</v>
      </c>
      <c r="W50" s="475" t="b">
        <f aca="false">+IFERROR(IF(COUNT(W$13:W19),ROUND(SUMIFS(W$13:W19,$F$13:$F19,"More than 1 percentage of shareholding",$E$13:$E19,$E50),0),""),"")&lt;=IFERROR(IF(COUNT(W$13:W19),ROUND(SUMIFS(W$13:W19,$F$13:$F19,"Category",$E$13:$E19,$E50),0),""),"")</f>
        <v>1</v>
      </c>
      <c r="X50" s="475" t="b">
        <f aca="false">+IFERROR(IF(COUNT(X$13:X19),ROUND(SUMIFS(X$13:X19,$F$13:$F19,"More than 1 percentage of shareholding",$E$13:$E19,$E50),0),""),"")&lt;=IFERROR(IF(COUNT(X$13:X19),ROUND(SUMIFS(X$13:X19,$F$13:$F19,"Category",$E$13:$E19,$E50),0),""),"")</f>
        <v>1</v>
      </c>
      <c r="Y50" s="475" t="b">
        <f aca="false">+IFERROR(IF(COUNT(Y$13:Y19),ROUND(SUMIFS(Y$13:Y19,$F$13:$F19,"More than 1 percentage of shareholding",$E$13:$E19,$E50),0),""),"")&lt;=IFERROR(IF(COUNT(Y$13:Y19),ROUND(SUMIFS(Y$13:Y19,$F$13:$F19,"Category",$E$13:$E19,$E50),0),""),"")</f>
        <v>1</v>
      </c>
      <c r="Z50" s="475" t="b">
        <f aca="false">+IFERROR(IF(COUNT(Z$13:Z19),ROUND(SUMIFS(Z$13:Z19,$F$13:$F19,"More than 1 percentage of shareholding",$E$13:$E19,$E50),0),""),"")&lt;=IFERROR(IF(COUNT(Z$13:Z19),ROUND(SUMIFS(Z$13:Z19,$F$13:$F19,"Category",$E$13:$E19,$E50),0),""),"")</f>
        <v>1</v>
      </c>
      <c r="AA50" s="475" t="b">
        <f aca="false">+IFERROR(IF(COUNT(AA$13:AA19),ROUND(SUMIFS(AA$13:AA19,$F$13:$F19,"More than 1 percentage of shareholding",$E$13:$E19,$E50),0),""),"")&lt;=IFERROR(IF(COUNT(AA$13:AA19),ROUND(SUMIFS(AA$13:AA19,$F$13:$F19,"Category",$E$13:$E19,$E50),0),""),"")</f>
        <v>1</v>
      </c>
    </row>
    <row r="51" customFormat="false" ht="15" hidden="true" customHeight="false" outlineLevel="0" collapsed="false">
      <c r="E51" s="473" t="s">
        <v>912</v>
      </c>
      <c r="F51" s="0" t="str">
        <f aca="false">IF(COUNTIF(E$13:E36,E51)&gt;=1,COUNTIFS(E$13:E36,E51,F$13:F36,"Category"),"")</f>
        <v/>
      </c>
      <c r="I51" s="475" t="b">
        <f aca="false">+IFERROR(IF(COUNT(I$13:I19),ROUND(SUMIFS(I$13:I19,$F$13:$F19,"More than 1 percentage of shareholding",$E$13:$E19,$E51),0),""),"")&lt;=IFERROR(IF(COUNT(I$13:I19),ROUND(SUMIFS(I$13:I19,$F$13:$F19,"Category",$E$13:$E19,$E51),0),""),"")</f>
        <v>1</v>
      </c>
      <c r="J51" s="475" t="b">
        <f aca="false">+IFERROR(IF(COUNT(J$13:J19),ROUND(SUMIFS(J$13:J19,$F$13:$F19,"More than 1 percentage of shareholding",$E$13:$E19,$E51),0),""),"")&lt;=IFERROR(IF(COUNT(J$13:J19),ROUND(SUMIFS(J$13:J19,$F$13:$F19,"Category",$E$13:$E19,$E51),0),""),"")</f>
        <v>1</v>
      </c>
      <c r="K51" s="475" t="b">
        <f aca="false">+IFERROR(IF(COUNT(K$13:K19),ROUND(SUMIFS(K$13:K19,$F$13:$F19,"More than 1 percentage of shareholding",$E$13:$E19,$E51),0),""),"")&lt;=IFERROR(IF(COUNT(K$13:K19),ROUND(SUMIFS(K$13:K19,$F$13:$F19,"Category",$E$13:$E19,$E51),0),""),"")</f>
        <v>1</v>
      </c>
      <c r="L51" s="475" t="b">
        <f aca="false">+IFERROR(IF(COUNT(L$13:L19),ROUND(SUMIFS(L$13:L19,$F$13:$F19,"More than 1 percentage of shareholding",$E$13:$E19,$E51),0),""),"")&lt;=IFERROR(IF(COUNT(L$13:L19),ROUND(SUMIFS(L$13:L19,$F$13:$F19,"Category",$E$13:$E19,$E51),0),""),"")</f>
        <v>1</v>
      </c>
      <c r="M51" s="475" t="b">
        <f aca="false">+IFERROR(IF(COUNT(M$13:M19),ROUND(SUMIFS(M$13:M19,$F$13:$F19,"More than 1 percentage of shareholding",$E$13:$E19,$E51),0),""),"")&lt;=IFERROR(IF(COUNT(M$13:M19),ROUND(SUMIFS(M$13:M19,$F$13:$F19,"Category",$E$13:$E19,$E51),0),""),"")</f>
        <v>1</v>
      </c>
      <c r="N51" s="475" t="b">
        <f aca="false">+IFERROR(IF(COUNT(N$13:N19),ROUND(SUMIFS(N$13:N19,$F$13:$F19,"More than 1 percentage of shareholding",$E$13:$E19,$E51),0),""),"")&lt;=IFERROR(IF(COUNT(N$13:N19),ROUND(SUMIFS(N$13:N19,$F$13:$F19,"Category",$E$13:$E19,$E51),0),""),"")</f>
        <v>1</v>
      </c>
      <c r="O51" s="475" t="b">
        <f aca="false">+IFERROR(IF(COUNT(O$13:O19),ROUND(SUMIFS(O$13:O19,$F$13:$F19,"More than 1 percentage of shareholding",$E$13:$E19,$E51),0),""),"")&lt;=IFERROR(IF(COUNT(O$13:O19),ROUND(SUMIFS(O$13:O19,$F$13:$F19,"Category",$E$13:$E19,$E51),0),""),"")</f>
        <v>1</v>
      </c>
      <c r="P51" s="475" t="b">
        <f aca="false">+IFERROR(IF(COUNT(P$13:P19),ROUND(SUMIFS(P$13:P19,$F$13:$F19,"More than 1 percentage of shareholding",$E$13:$E19,$E51),0),""),"")&lt;=IFERROR(IF(COUNT(P$13:P19),ROUND(SUMIFS(P$13:P19,$F$13:$F19,"Category",$E$13:$E19,$E51),0),""),"")</f>
        <v>1</v>
      </c>
      <c r="Q51" s="475" t="b">
        <f aca="false">+IFERROR(IF(COUNT(Q$13:Q19),ROUND(SUMIFS(Q$13:Q19,$F$13:$F19,"More than 1 percentage of shareholding",$E$13:$E19,$E51),0),""),"")&lt;=IFERROR(IF(COUNT(Q$13:Q19),ROUND(SUMIFS(Q$13:Q19,$F$13:$F19,"Category",$E$13:$E19,$E51),0),""),"")</f>
        <v>1</v>
      </c>
      <c r="R51" s="475" t="b">
        <f aca="false">+IFERROR(IF(COUNT(R$13:R19),ROUND(SUMIFS(R$13:R19,$F$13:$F19,"More than 1 percentage of shareholding",$E$13:$E19,$E51),0),""),"")&lt;=IFERROR(IF(COUNT(R$13:R19),ROUND(SUMIFS(R$13:R19,$F$13:$F19,"Category",$E$13:$E19,$E51),0),""),"")</f>
        <v>1</v>
      </c>
      <c r="S51" s="475" t="b">
        <f aca="false">+IFERROR(IF(COUNT(S$13:S19),ROUND(SUMIFS(S$13:S19,$F$13:$F19,"More than 1 percentage of shareholding",$E$13:$E19,$E51),0),""),"")&lt;=IFERROR(IF(COUNT(S$13:S19),ROUND(SUMIFS(S$13:S19,$F$13:$F19,"Category",$E$13:$E19,$E51),0),""),"")</f>
        <v>1</v>
      </c>
      <c r="T51" s="475" t="b">
        <f aca="false">+IFERROR(IF(COUNT(T$13:T19),ROUND(SUMIFS(T$13:T19,$F$13:$F19,"More than 1 percentage of shareholding",$E$13:$E19,$E51),0),""),"")&lt;=IFERROR(IF(COUNT(T$13:T19),ROUND(SUMIFS(T$13:T19,$F$13:$F19,"Category",$E$13:$E19,$E51),0),""),"")</f>
        <v>1</v>
      </c>
      <c r="U51" s="475" t="b">
        <f aca="false">+IFERROR(IF(COUNT(U$13:U19),ROUND(SUMIFS(U$13:U19,$F$13:$F19,"More than 1 percentage of shareholding",$E$13:$E19,$E51),0),""),"")&lt;=IFERROR(IF(COUNT(U$13:U19),ROUND(SUMIFS(U$13:U19,$F$13:$F19,"Category",$E$13:$E19,$E51),0),""),"")</f>
        <v>1</v>
      </c>
      <c r="V51" s="475" t="b">
        <f aca="false">+IFERROR(IF(COUNT(V$13:V19),ROUND(SUMIFS(V$13:V19,$F$13:$F19,"More than 1 percentage of shareholding",$E$13:$E19,$E51),0),""),"")&lt;=IFERROR(IF(COUNT(V$13:V19),ROUND(SUMIFS(V$13:V19,$F$13:$F19,"Category",$E$13:$E19,$E51),0),""),"")</f>
        <v>1</v>
      </c>
      <c r="W51" s="475" t="b">
        <f aca="false">+IFERROR(IF(COUNT(W$13:W19),ROUND(SUMIFS(W$13:W19,$F$13:$F19,"More than 1 percentage of shareholding",$E$13:$E19,$E51),0),""),"")&lt;=IFERROR(IF(COUNT(W$13:W19),ROUND(SUMIFS(W$13:W19,$F$13:$F19,"Category",$E$13:$E19,$E51),0),""),"")</f>
        <v>1</v>
      </c>
      <c r="X51" s="475" t="b">
        <f aca="false">+IFERROR(IF(COUNT(X$13:X19),ROUND(SUMIFS(X$13:X19,$F$13:$F19,"More than 1 percentage of shareholding",$E$13:$E19,$E51),0),""),"")&lt;=IFERROR(IF(COUNT(X$13:X19),ROUND(SUMIFS(X$13:X19,$F$13:$F19,"Category",$E$13:$E19,$E51),0),""),"")</f>
        <v>1</v>
      </c>
      <c r="Y51" s="475" t="b">
        <f aca="false">+IFERROR(IF(COUNT(Y$13:Y19),ROUND(SUMIFS(Y$13:Y19,$F$13:$F19,"More than 1 percentage of shareholding",$E$13:$E19,$E51),0),""),"")&lt;=IFERROR(IF(COUNT(Y$13:Y19),ROUND(SUMIFS(Y$13:Y19,$F$13:$F19,"Category",$E$13:$E19,$E51),0),""),"")</f>
        <v>1</v>
      </c>
      <c r="Z51" s="475" t="b">
        <f aca="false">+IFERROR(IF(COUNT(Z$13:Z19),ROUND(SUMIFS(Z$13:Z19,$F$13:$F19,"More than 1 percentage of shareholding",$E$13:$E19,$E51),0),""),"")&lt;=IFERROR(IF(COUNT(Z$13:Z19),ROUND(SUMIFS(Z$13:Z19,$F$13:$F19,"Category",$E$13:$E19,$E51),0),""),"")</f>
        <v>1</v>
      </c>
      <c r="AA51" s="475" t="b">
        <f aca="false">+IFERROR(IF(COUNT(AA$13:AA19),ROUND(SUMIFS(AA$13:AA19,$F$13:$F19,"More than 1 percentage of shareholding",$E$13:$E19,$E51),0),""),"")&lt;=IFERROR(IF(COUNT(AA$13:AA19),ROUND(SUMIFS(AA$13:AA19,$F$13:$F19,"Category",$E$13:$E19,$E51),0),""),"")</f>
        <v>1</v>
      </c>
    </row>
    <row r="52" customFormat="false" ht="15" hidden="true" customHeight="false" outlineLevel="0" collapsed="false">
      <c r="E52" s="473" t="s">
        <v>913</v>
      </c>
      <c r="F52" s="0" t="str">
        <f aca="false">IF(COUNTIF(E$13:E37,E52)&gt;=1,COUNTIFS(E$13:E37,E52,F$13:F37,"Category"),"")</f>
        <v/>
      </c>
      <c r="I52" s="475" t="b">
        <f aca="false">+IFERROR(IF(COUNT(I$13:I19),ROUND(SUMIFS(I$13:I19,$F$13:$F19,"More than 1 percentage of shareholding",$E$13:$E19,$E52),0),""),"")&lt;=IFERROR(IF(COUNT(I$13:I19),ROUND(SUMIFS(I$13:I19,$F$13:$F19,"Category",$E$13:$E19,$E52),0),""),"")</f>
        <v>1</v>
      </c>
      <c r="J52" s="475" t="b">
        <f aca="false">+IFERROR(IF(COUNT(J$13:J19),ROUND(SUMIFS(J$13:J19,$F$13:$F19,"More than 1 percentage of shareholding",$E$13:$E19,$E52),0),""),"")&lt;=IFERROR(IF(COUNT(J$13:J19),ROUND(SUMIFS(J$13:J19,$F$13:$F19,"Category",$E$13:$E19,$E52),0),""),"")</f>
        <v>1</v>
      </c>
      <c r="K52" s="475" t="b">
        <f aca="false">+IFERROR(IF(COUNT(K$13:K19),ROUND(SUMIFS(K$13:K19,$F$13:$F19,"More than 1 percentage of shareholding",$E$13:$E19,$E52),0),""),"")&lt;=IFERROR(IF(COUNT(K$13:K19),ROUND(SUMIFS(K$13:K19,$F$13:$F19,"Category",$E$13:$E19,$E52),0),""),"")</f>
        <v>1</v>
      </c>
      <c r="L52" s="475" t="b">
        <f aca="false">+IFERROR(IF(COUNT(L$13:L19),ROUND(SUMIFS(L$13:L19,$F$13:$F19,"More than 1 percentage of shareholding",$E$13:$E19,$E52),0),""),"")&lt;=IFERROR(IF(COUNT(L$13:L19),ROUND(SUMIFS(L$13:L19,$F$13:$F19,"Category",$E$13:$E19,$E52),0),""),"")</f>
        <v>1</v>
      </c>
      <c r="M52" s="475" t="b">
        <f aca="false">+IFERROR(IF(COUNT(M$13:M19),ROUND(SUMIFS(M$13:M19,$F$13:$F19,"More than 1 percentage of shareholding",$E$13:$E19,$E52),0),""),"")&lt;=IFERROR(IF(COUNT(M$13:M19),ROUND(SUMIFS(M$13:M19,$F$13:$F19,"Category",$E$13:$E19,$E52),0),""),"")</f>
        <v>1</v>
      </c>
      <c r="N52" s="475" t="b">
        <f aca="false">+IFERROR(IF(COUNT(N$13:N19),ROUND(SUMIFS(N$13:N19,$F$13:$F19,"More than 1 percentage of shareholding",$E$13:$E19,$E52),0),""),"")&lt;=IFERROR(IF(COUNT(N$13:N19),ROUND(SUMIFS(N$13:N19,$F$13:$F19,"Category",$E$13:$E19,$E52),0),""),"")</f>
        <v>1</v>
      </c>
      <c r="O52" s="475" t="b">
        <f aca="false">+IFERROR(IF(COUNT(O$13:O19),ROUND(SUMIFS(O$13:O19,$F$13:$F19,"More than 1 percentage of shareholding",$E$13:$E19,$E52),0),""),"")&lt;=IFERROR(IF(COUNT(O$13:O19),ROUND(SUMIFS(O$13:O19,$F$13:$F19,"Category",$E$13:$E19,$E52),0),""),"")</f>
        <v>1</v>
      </c>
      <c r="P52" s="475" t="b">
        <f aca="false">+IFERROR(IF(COUNT(P$13:P19),ROUND(SUMIFS(P$13:P19,$F$13:$F19,"More than 1 percentage of shareholding",$E$13:$E19,$E52),0),""),"")&lt;=IFERROR(IF(COUNT(P$13:P19),ROUND(SUMIFS(P$13:P19,$F$13:$F19,"Category",$E$13:$E19,$E52),0),""),"")</f>
        <v>1</v>
      </c>
      <c r="Q52" s="475" t="b">
        <f aca="false">+IFERROR(IF(COUNT(Q$13:Q19),ROUND(SUMIFS(Q$13:Q19,$F$13:$F19,"More than 1 percentage of shareholding",$E$13:$E19,$E52),0),""),"")&lt;=IFERROR(IF(COUNT(Q$13:Q19),ROUND(SUMIFS(Q$13:Q19,$F$13:$F19,"Category",$E$13:$E19,$E52),0),""),"")</f>
        <v>1</v>
      </c>
      <c r="R52" s="475" t="b">
        <f aca="false">+IFERROR(IF(COUNT(R$13:R19),ROUND(SUMIFS(R$13:R19,$F$13:$F19,"More than 1 percentage of shareholding",$E$13:$E19,$E52),0),""),"")&lt;=IFERROR(IF(COUNT(R$13:R19),ROUND(SUMIFS(R$13:R19,$F$13:$F19,"Category",$E$13:$E19,$E52),0),""),"")</f>
        <v>1</v>
      </c>
      <c r="S52" s="475" t="b">
        <f aca="false">+IFERROR(IF(COUNT(S$13:S19),ROUND(SUMIFS(S$13:S19,$F$13:$F19,"More than 1 percentage of shareholding",$E$13:$E19,$E52),0),""),"")&lt;=IFERROR(IF(COUNT(S$13:S19),ROUND(SUMIFS(S$13:S19,$F$13:$F19,"Category",$E$13:$E19,$E52),0),""),"")</f>
        <v>1</v>
      </c>
      <c r="T52" s="475" t="b">
        <f aca="false">+IFERROR(IF(COUNT(T$13:T19),ROUND(SUMIFS(T$13:T19,$F$13:$F19,"More than 1 percentage of shareholding",$E$13:$E19,$E52),0),""),"")&lt;=IFERROR(IF(COUNT(T$13:T19),ROUND(SUMIFS(T$13:T19,$F$13:$F19,"Category",$E$13:$E19,$E52),0),""),"")</f>
        <v>1</v>
      </c>
      <c r="U52" s="475" t="b">
        <f aca="false">+IFERROR(IF(COUNT(U$13:U19),ROUND(SUMIFS(U$13:U19,$F$13:$F19,"More than 1 percentage of shareholding",$E$13:$E19,$E52),0),""),"")&lt;=IFERROR(IF(COUNT(U$13:U19),ROUND(SUMIFS(U$13:U19,$F$13:$F19,"Category",$E$13:$E19,$E52),0),""),"")</f>
        <v>1</v>
      </c>
      <c r="V52" s="475" t="b">
        <f aca="false">+IFERROR(IF(COUNT(V$13:V19),ROUND(SUMIFS(V$13:V19,$F$13:$F19,"More than 1 percentage of shareholding",$E$13:$E19,$E52),0),""),"")&lt;=IFERROR(IF(COUNT(V$13:V19),ROUND(SUMIFS(V$13:V19,$F$13:$F19,"Category",$E$13:$E19,$E52),0),""),"")</f>
        <v>1</v>
      </c>
      <c r="W52" s="475" t="b">
        <f aca="false">+IFERROR(IF(COUNT(W$13:W19),ROUND(SUMIFS(W$13:W19,$F$13:$F19,"More than 1 percentage of shareholding",$E$13:$E19,$E52),0),""),"")&lt;=IFERROR(IF(COUNT(W$13:W19),ROUND(SUMIFS(W$13:W19,$F$13:$F19,"Category",$E$13:$E19,$E52),0),""),"")</f>
        <v>1</v>
      </c>
      <c r="X52" s="475" t="b">
        <f aca="false">+IFERROR(IF(COUNT(X$13:X19),ROUND(SUMIFS(X$13:X19,$F$13:$F19,"More than 1 percentage of shareholding",$E$13:$E19,$E52),0),""),"")&lt;=IFERROR(IF(COUNT(X$13:X19),ROUND(SUMIFS(X$13:X19,$F$13:$F19,"Category",$E$13:$E19,$E52),0),""),"")</f>
        <v>1</v>
      </c>
      <c r="Y52" s="475" t="b">
        <f aca="false">+IFERROR(IF(COUNT(Y$13:Y19),ROUND(SUMIFS(Y$13:Y19,$F$13:$F19,"More than 1 percentage of shareholding",$E$13:$E19,$E52),0),""),"")&lt;=IFERROR(IF(COUNT(Y$13:Y19),ROUND(SUMIFS(Y$13:Y19,$F$13:$F19,"Category",$E$13:$E19,$E52),0),""),"")</f>
        <v>1</v>
      </c>
      <c r="Z52" s="475" t="b">
        <f aca="false">+IFERROR(IF(COUNT(Z$13:Z19),ROUND(SUMIFS(Z$13:Z19,$F$13:$F19,"More than 1 percentage of shareholding",$E$13:$E19,$E52),0),""),"")&lt;=IFERROR(IF(COUNT(Z$13:Z19),ROUND(SUMIFS(Z$13:Z19,$F$13:$F19,"Category",$E$13:$E19,$E52),0),""),"")</f>
        <v>1</v>
      </c>
      <c r="AA52" s="475" t="b">
        <f aca="false">+IFERROR(IF(COUNT(AA$13:AA19),ROUND(SUMIFS(AA$13:AA19,$F$13:$F19,"More than 1 percentage of shareholding",$E$13:$E19,$E52),0),""),"")&lt;=IFERROR(IF(COUNT(AA$13:AA19),ROUND(SUMIFS(AA$13:AA19,$F$13:$F19,"Category",$E$13:$E19,$E52),0),""),"")</f>
        <v>1</v>
      </c>
    </row>
    <row r="53" customFormat="false" ht="15" hidden="true" customHeight="false" outlineLevel="0" collapsed="false">
      <c r="E53" s="473" t="s">
        <v>583</v>
      </c>
      <c r="F53" s="0" t="str">
        <f aca="false">IF(COUNTIF(E$13:E38,E53)&gt;=1,COUNTIFS(E$13:E38,E53,F$13:F38,"Category"),"")</f>
        <v/>
      </c>
      <c r="I53" s="475" t="b">
        <f aca="false">+IFERROR(IF(COUNT(I$13:I19),ROUND(SUMIFS(I$13:I19,$F$13:$F19,"More than 1 percentage of shareholding",$E$13:$E19,$E53),0),""),"")&lt;=IFERROR(IF(COUNT(I$13:I19),ROUND(SUMIFS(I$13:I19,$F$13:$F19,"Category",$E$13:$E19,$E53),0),""),"")</f>
        <v>1</v>
      </c>
      <c r="J53" s="475" t="b">
        <f aca="false">+IFERROR(IF(COUNT(J$13:J19),ROUND(SUMIFS(J$13:J19,$F$13:$F19,"More than 1 percentage of shareholding",$E$13:$E19,$E53),0),""),"")&lt;=IFERROR(IF(COUNT(J$13:J19),ROUND(SUMIFS(J$13:J19,$F$13:$F19,"Category",$E$13:$E19,$E53),0),""),"")</f>
        <v>1</v>
      </c>
      <c r="K53" s="475" t="b">
        <f aca="false">+IFERROR(IF(COUNT(K$13:K19),ROUND(SUMIFS(K$13:K19,$F$13:$F19,"More than 1 percentage of shareholding",$E$13:$E19,$E53),0),""),"")&lt;=IFERROR(IF(COUNT(K$13:K19),ROUND(SUMIFS(K$13:K19,$F$13:$F19,"Category",$E$13:$E19,$E53),0),""),"")</f>
        <v>1</v>
      </c>
      <c r="L53" s="475" t="b">
        <f aca="false">+IFERROR(IF(COUNT(L$13:L19),ROUND(SUMIFS(L$13:L19,$F$13:$F19,"More than 1 percentage of shareholding",$E$13:$E19,$E53),0),""),"")&lt;=IFERROR(IF(COUNT(L$13:L19),ROUND(SUMIFS(L$13:L19,$F$13:$F19,"Category",$E$13:$E19,$E53),0),""),"")</f>
        <v>1</v>
      </c>
      <c r="M53" s="475" t="b">
        <f aca="false">+IFERROR(IF(COUNT(M$13:M19),ROUND(SUMIFS(M$13:M19,$F$13:$F19,"More than 1 percentage of shareholding",$E$13:$E19,$E53),0),""),"")&lt;=IFERROR(IF(COUNT(M$13:M19),ROUND(SUMIFS(M$13:M19,$F$13:$F19,"Category",$E$13:$E19,$E53),0),""),"")</f>
        <v>1</v>
      </c>
      <c r="N53" s="475" t="b">
        <f aca="false">+IFERROR(IF(COUNT(N$13:N19),ROUND(SUMIFS(N$13:N19,$F$13:$F19,"More than 1 percentage of shareholding",$E$13:$E19,$E53),0),""),"")&lt;=IFERROR(IF(COUNT(N$13:N19),ROUND(SUMIFS(N$13:N19,$F$13:$F19,"Category",$E$13:$E19,$E53),0),""),"")</f>
        <v>1</v>
      </c>
      <c r="O53" s="475" t="b">
        <f aca="false">+IFERROR(IF(COUNT(O$13:O19),ROUND(SUMIFS(O$13:O19,$F$13:$F19,"More than 1 percentage of shareholding",$E$13:$E19,$E53),0),""),"")&lt;=IFERROR(IF(COUNT(O$13:O19),ROUND(SUMIFS(O$13:O19,$F$13:$F19,"Category",$E$13:$E19,$E53),0),""),"")</f>
        <v>1</v>
      </c>
      <c r="P53" s="475" t="b">
        <f aca="false">+IFERROR(IF(COUNT(P$13:P19),ROUND(SUMIFS(P$13:P19,$F$13:$F19,"More than 1 percentage of shareholding",$E$13:$E19,$E53),0),""),"")&lt;=IFERROR(IF(COUNT(P$13:P19),ROUND(SUMIFS(P$13:P19,$F$13:$F19,"Category",$E$13:$E19,$E53),0),""),"")</f>
        <v>1</v>
      </c>
      <c r="Q53" s="475" t="b">
        <f aca="false">+IFERROR(IF(COUNT(Q$13:Q19),ROUND(SUMIFS(Q$13:Q19,$F$13:$F19,"More than 1 percentage of shareholding",$E$13:$E19,$E53),0),""),"")&lt;=IFERROR(IF(COUNT(Q$13:Q19),ROUND(SUMIFS(Q$13:Q19,$F$13:$F19,"Category",$E$13:$E19,$E53),0),""),"")</f>
        <v>1</v>
      </c>
      <c r="R53" s="475" t="b">
        <f aca="false">+IFERROR(IF(COUNT(R$13:R19),ROUND(SUMIFS(R$13:R19,$F$13:$F19,"More than 1 percentage of shareholding",$E$13:$E19,$E53),0),""),"")&lt;=IFERROR(IF(COUNT(R$13:R19),ROUND(SUMIFS(R$13:R19,$F$13:$F19,"Category",$E$13:$E19,$E53),0),""),"")</f>
        <v>1</v>
      </c>
      <c r="S53" s="475" t="b">
        <f aca="false">+IFERROR(IF(COUNT(S$13:S19),ROUND(SUMIFS(S$13:S19,$F$13:$F19,"More than 1 percentage of shareholding",$E$13:$E19,$E53),0),""),"")&lt;=IFERROR(IF(COUNT(S$13:S19),ROUND(SUMIFS(S$13:S19,$F$13:$F19,"Category",$E$13:$E19,$E53),0),""),"")</f>
        <v>1</v>
      </c>
      <c r="T53" s="475" t="b">
        <f aca="false">+IFERROR(IF(COUNT(T$13:T19),ROUND(SUMIFS(T$13:T19,$F$13:$F19,"More than 1 percentage of shareholding",$E$13:$E19,$E53),0),""),"")&lt;=IFERROR(IF(COUNT(T$13:T19),ROUND(SUMIFS(T$13:T19,$F$13:$F19,"Category",$E$13:$E19,$E53),0),""),"")</f>
        <v>1</v>
      </c>
      <c r="U53" s="475" t="b">
        <f aca="false">+IFERROR(IF(COUNT(U$13:U19),ROUND(SUMIFS(U$13:U19,$F$13:$F19,"More than 1 percentage of shareholding",$E$13:$E19,$E53),0),""),"")&lt;=IFERROR(IF(COUNT(U$13:U19),ROUND(SUMIFS(U$13:U19,$F$13:$F19,"Category",$E$13:$E19,$E53),0),""),"")</f>
        <v>1</v>
      </c>
      <c r="V53" s="475" t="b">
        <f aca="false">+IFERROR(IF(COUNT(V$13:V19),ROUND(SUMIFS(V$13:V19,$F$13:$F19,"More than 1 percentage of shareholding",$E$13:$E19,$E53),0),""),"")&lt;=IFERROR(IF(COUNT(V$13:V19),ROUND(SUMIFS(V$13:V19,$F$13:$F19,"Category",$E$13:$E19,$E53),0),""),"")</f>
        <v>1</v>
      </c>
      <c r="W53" s="475" t="b">
        <f aca="false">+IFERROR(IF(COUNT(W$13:W19),ROUND(SUMIFS(W$13:W19,$F$13:$F19,"More than 1 percentage of shareholding",$E$13:$E19,$E53),0),""),"")&lt;=IFERROR(IF(COUNT(W$13:W19),ROUND(SUMIFS(W$13:W19,$F$13:$F19,"Category",$E$13:$E19,$E53),0),""),"")</f>
        <v>1</v>
      </c>
      <c r="X53" s="475" t="b">
        <f aca="false">+IFERROR(IF(COUNT(X$13:X19),ROUND(SUMIFS(X$13:X19,$F$13:$F19,"More than 1 percentage of shareholding",$E$13:$E19,$E53),0),""),"")&lt;=IFERROR(IF(COUNT(X$13:X19),ROUND(SUMIFS(X$13:X19,$F$13:$F19,"Category",$E$13:$E19,$E53),0),""),"")</f>
        <v>1</v>
      </c>
      <c r="Y53" s="475" t="b">
        <f aca="false">+IFERROR(IF(COUNT(Y$13:Y19),ROUND(SUMIFS(Y$13:Y19,$F$13:$F19,"More than 1 percentage of shareholding",$E$13:$E19,$E53),0),""),"")&lt;=IFERROR(IF(COUNT(Y$13:Y19),ROUND(SUMIFS(Y$13:Y19,$F$13:$F19,"Category",$E$13:$E19,$E53),0),""),"")</f>
        <v>1</v>
      </c>
      <c r="Z53" s="475" t="b">
        <f aca="false">+IFERROR(IF(COUNT(Z$13:Z19),ROUND(SUMIFS(Z$13:Z19,$F$13:$F19,"More than 1 percentage of shareholding",$E$13:$E19,$E53),0),""),"")&lt;=IFERROR(IF(COUNT(Z$13:Z19),ROUND(SUMIFS(Z$13:Z19,$F$13:$F19,"Category",$E$13:$E19,$E53),0),""),"")</f>
        <v>1</v>
      </c>
      <c r="AA53" s="475" t="b">
        <f aca="false">+IFERROR(IF(COUNT(AA$13:AA19),ROUND(SUMIFS(AA$13:AA19,$F$13:$F19,"More than 1 percentage of shareholding",$E$13:$E19,$E53),0),""),"")&lt;=IFERROR(IF(COUNT(AA$13:AA19),ROUND(SUMIFS(AA$13:AA19,$F$13:$F19,"Category",$E$13:$E19,$E53),0),""),"")</f>
        <v>1</v>
      </c>
    </row>
    <row r="54" customFormat="false" ht="15" hidden="true" customHeight="false" outlineLevel="0" collapsed="false">
      <c r="E54" s="473" t="s">
        <v>561</v>
      </c>
      <c r="F54" s="0" t="str">
        <f aca="false">IF(COUNTIF(E$13:E39,E54)&gt;=1,COUNTIFS(E$13:E39,E54,F$13:F39,"Category"),"")</f>
        <v/>
      </c>
      <c r="I54" s="475" t="b">
        <f aca="false">+IFERROR(IF(COUNT(I$13:I19),ROUND(SUMIFS(I$13:I19,$F$13:$F19,"More than 1 percentage of shareholding",$E$13:$E19,$E54),0),""),"")&lt;=IFERROR(IF(COUNT(I$13:I19),ROUND(SUMIFS(I$13:I19,$F$13:$F19,"Category",$E$13:$E19,$E54),0),""),"")</f>
        <v>1</v>
      </c>
      <c r="J54" s="475" t="b">
        <f aca="false">+IFERROR(IF(COUNT(J$13:J19),ROUND(SUMIFS(J$13:J19,$F$13:$F19,"More than 1 percentage of shareholding",$E$13:$E19,$E54),0),""),"")&lt;=IFERROR(IF(COUNT(J$13:J19),ROUND(SUMIFS(J$13:J19,$F$13:$F19,"Category",$E$13:$E19,$E54),0),""),"")</f>
        <v>1</v>
      </c>
      <c r="K54" s="475" t="b">
        <f aca="false">+IFERROR(IF(COUNT(K$13:K19),ROUND(SUMIFS(K$13:K19,$F$13:$F19,"More than 1 percentage of shareholding",$E$13:$E19,$E54),0),""),"")&lt;=IFERROR(IF(COUNT(K$13:K19),ROUND(SUMIFS(K$13:K19,$F$13:$F19,"Category",$E$13:$E19,$E54),0),""),"")</f>
        <v>1</v>
      </c>
      <c r="L54" s="475" t="b">
        <f aca="false">+IFERROR(IF(COUNT(L$13:L19),ROUND(SUMIFS(L$13:L19,$F$13:$F19,"More than 1 percentage of shareholding",$E$13:$E19,$E54),0),""),"")&lt;=IFERROR(IF(COUNT(L$13:L19),ROUND(SUMIFS(L$13:L19,$F$13:$F19,"Category",$E$13:$E19,$E54),0),""),"")</f>
        <v>1</v>
      </c>
      <c r="M54" s="475" t="b">
        <f aca="false">+IFERROR(IF(COUNT(M$13:M19),ROUND(SUMIFS(M$13:M19,$F$13:$F19,"More than 1 percentage of shareholding",$E$13:$E19,$E54),0),""),"")&lt;=IFERROR(IF(COUNT(M$13:M19),ROUND(SUMIFS(M$13:M19,$F$13:$F19,"Category",$E$13:$E19,$E54),0),""),"")</f>
        <v>1</v>
      </c>
      <c r="N54" s="475" t="b">
        <f aca="false">+IFERROR(IF(COUNT(N$13:N19),ROUND(SUMIFS(N$13:N19,$F$13:$F19,"More than 1 percentage of shareholding",$E$13:$E19,$E54),0),""),"")&lt;=IFERROR(IF(COUNT(N$13:N19),ROUND(SUMIFS(N$13:N19,$F$13:$F19,"Category",$E$13:$E19,$E54),0),""),"")</f>
        <v>1</v>
      </c>
      <c r="O54" s="475" t="b">
        <f aca="false">+IFERROR(IF(COUNT(O$13:O19),ROUND(SUMIFS(O$13:O19,$F$13:$F19,"More than 1 percentage of shareholding",$E$13:$E19,$E54),0),""),"")&lt;=IFERROR(IF(COUNT(O$13:O19),ROUND(SUMIFS(O$13:O19,$F$13:$F19,"Category",$E$13:$E19,$E54),0),""),"")</f>
        <v>1</v>
      </c>
      <c r="P54" s="475" t="b">
        <f aca="false">+IFERROR(IF(COUNT(P$13:P19),ROUND(SUMIFS(P$13:P19,$F$13:$F19,"More than 1 percentage of shareholding",$E$13:$E19,$E54),0),""),"")&lt;=IFERROR(IF(COUNT(P$13:P19),ROUND(SUMIFS(P$13:P19,$F$13:$F19,"Category",$E$13:$E19,$E54),0),""),"")</f>
        <v>1</v>
      </c>
      <c r="Q54" s="475" t="b">
        <f aca="false">+IFERROR(IF(COUNT(Q$13:Q19),ROUND(SUMIFS(Q$13:Q19,$F$13:$F19,"More than 1 percentage of shareholding",$E$13:$E19,$E54),0),""),"")&lt;=IFERROR(IF(COUNT(Q$13:Q19),ROUND(SUMIFS(Q$13:Q19,$F$13:$F19,"Category",$E$13:$E19,$E54),0),""),"")</f>
        <v>1</v>
      </c>
      <c r="R54" s="475" t="b">
        <f aca="false">+IFERROR(IF(COUNT(R$13:R19),ROUND(SUMIFS(R$13:R19,$F$13:$F19,"More than 1 percentage of shareholding",$E$13:$E19,$E54),0),""),"")&lt;=IFERROR(IF(COUNT(R$13:R19),ROUND(SUMIFS(R$13:R19,$F$13:$F19,"Category",$E$13:$E19,$E54),0),""),"")</f>
        <v>1</v>
      </c>
      <c r="S54" s="475" t="b">
        <f aca="false">+IFERROR(IF(COUNT(S$13:S19),ROUND(SUMIFS(S$13:S19,$F$13:$F19,"More than 1 percentage of shareholding",$E$13:$E19,$E54),0),""),"")&lt;=IFERROR(IF(COUNT(S$13:S19),ROUND(SUMIFS(S$13:S19,$F$13:$F19,"Category",$E$13:$E19,$E54),0),""),"")</f>
        <v>1</v>
      </c>
      <c r="T54" s="475" t="b">
        <f aca="false">+IFERROR(IF(COUNT(T$13:T19),ROUND(SUMIFS(T$13:T19,$F$13:$F19,"More than 1 percentage of shareholding",$E$13:$E19,$E54),0),""),"")&lt;=IFERROR(IF(COUNT(T$13:T19),ROUND(SUMIFS(T$13:T19,$F$13:$F19,"Category",$E$13:$E19,$E54),0),""),"")</f>
        <v>1</v>
      </c>
      <c r="U54" s="475" t="b">
        <f aca="false">+IFERROR(IF(COUNT(U$13:U19),ROUND(SUMIFS(U$13:U19,$F$13:$F19,"More than 1 percentage of shareholding",$E$13:$E19,$E54),0),""),"")&lt;=IFERROR(IF(COUNT(U$13:U19),ROUND(SUMIFS(U$13:U19,$F$13:$F19,"Category",$E$13:$E19,$E54),0),""),"")</f>
        <v>1</v>
      </c>
      <c r="V54" s="475" t="b">
        <f aca="false">+IFERROR(IF(COUNT(V$13:V19),ROUND(SUMIFS(V$13:V19,$F$13:$F19,"More than 1 percentage of shareholding",$E$13:$E19,$E54),0),""),"")&lt;=IFERROR(IF(COUNT(V$13:V19),ROUND(SUMIFS(V$13:V19,$F$13:$F19,"Category",$E$13:$E19,$E54),0),""),"")</f>
        <v>1</v>
      </c>
      <c r="W54" s="475" t="b">
        <f aca="false">+IFERROR(IF(COUNT(W$13:W19),ROUND(SUMIFS(W$13:W19,$F$13:$F19,"More than 1 percentage of shareholding",$E$13:$E19,$E54),0),""),"")&lt;=IFERROR(IF(COUNT(W$13:W19),ROUND(SUMIFS(W$13:W19,$F$13:$F19,"Category",$E$13:$E19,$E54),0),""),"")</f>
        <v>1</v>
      </c>
      <c r="X54" s="475" t="b">
        <f aca="false">+IFERROR(IF(COUNT(X$13:X19),ROUND(SUMIFS(X$13:X19,$F$13:$F19,"More than 1 percentage of shareholding",$E$13:$E19,$E54),0),""),"")&lt;=IFERROR(IF(COUNT(X$13:X19),ROUND(SUMIFS(X$13:X19,$F$13:$F19,"Category",$E$13:$E19,$E54),0),""),"")</f>
        <v>1</v>
      </c>
      <c r="Y54" s="475" t="b">
        <f aca="false">+IFERROR(IF(COUNT(Y$13:Y19),ROUND(SUMIFS(Y$13:Y19,$F$13:$F19,"More than 1 percentage of shareholding",$E$13:$E19,$E54),0),""),"")&lt;=IFERROR(IF(COUNT(Y$13:Y19),ROUND(SUMIFS(Y$13:Y19,$F$13:$F19,"Category",$E$13:$E19,$E54),0),""),"")</f>
        <v>1</v>
      </c>
      <c r="Z54" s="475" t="b">
        <f aca="false">+IFERROR(IF(COUNT(Z$13:Z19),ROUND(SUMIFS(Z$13:Z19,$F$13:$F19,"More than 1 percentage of shareholding",$E$13:$E19,$E54),0),""),"")&lt;=IFERROR(IF(COUNT(Z$13:Z19),ROUND(SUMIFS(Z$13:Z19,$F$13:$F19,"Category",$E$13:$E19,$E54),0),""),"")</f>
        <v>1</v>
      </c>
      <c r="AA54" s="475" t="b">
        <f aca="false">+IFERROR(IF(COUNT(AA$13:AA19),ROUND(SUMIFS(AA$13:AA19,$F$13:$F19,"More than 1 percentage of shareholding",$E$13:$E19,$E54),0),""),"")&lt;=IFERROR(IF(COUNT(AA$13:AA19),ROUND(SUMIFS(AA$13:AA19,$F$13:$F19,"Category",$E$13:$E19,$E54),0),""),"")</f>
        <v>1</v>
      </c>
    </row>
    <row r="55" customFormat="false" ht="15" hidden="true" customHeight="false" outlineLevel="0" collapsed="false">
      <c r="E55" s="473" t="s">
        <v>555</v>
      </c>
      <c r="F55" s="0" t="str">
        <f aca="false">IF(COUNTIF(E$13:E40,E55)&gt;=1,COUNTIFS(E$13:E40,E55,F$13:F40,"Category"),"")</f>
        <v/>
      </c>
      <c r="I55" s="475" t="b">
        <f aca="false">+IFERROR(IF(COUNT(I$13:I19),ROUND(SUMIFS(I$13:I19,$F$13:$F19,"More than 1 percentage of shareholding",$E$13:$E19,$E55),0),""),"")&lt;=IFERROR(IF(COUNT(I$13:I19),ROUND(SUMIFS(I$13:I19,$F$13:$F19,"Category",$E$13:$E19,$E55),0),""),"")</f>
        <v>1</v>
      </c>
      <c r="J55" s="475" t="b">
        <f aca="false">+IFERROR(IF(COUNT(J$13:J19),ROUND(SUMIFS(J$13:J19,$F$13:$F19,"More than 1 percentage of shareholding",$E$13:$E19,$E55),0),""),"")&lt;=IFERROR(IF(COUNT(J$13:J19),ROUND(SUMIFS(J$13:J19,$F$13:$F19,"Category",$E$13:$E19,$E55),0),""),"")</f>
        <v>1</v>
      </c>
      <c r="K55" s="475" t="b">
        <f aca="false">+IFERROR(IF(COUNT(K$13:K19),ROUND(SUMIFS(K$13:K19,$F$13:$F19,"More than 1 percentage of shareholding",$E$13:$E19,$E55),0),""),"")&lt;=IFERROR(IF(COUNT(K$13:K19),ROUND(SUMIFS(K$13:K19,$F$13:$F19,"Category",$E$13:$E19,$E55),0),""),"")</f>
        <v>1</v>
      </c>
      <c r="L55" s="475" t="b">
        <f aca="false">+IFERROR(IF(COUNT(L$13:L19),ROUND(SUMIFS(L$13:L19,$F$13:$F19,"More than 1 percentage of shareholding",$E$13:$E19,$E55),0),""),"")&lt;=IFERROR(IF(COUNT(L$13:L19),ROUND(SUMIFS(L$13:L19,$F$13:$F19,"Category",$E$13:$E19,$E55),0),""),"")</f>
        <v>1</v>
      </c>
      <c r="M55" s="475" t="b">
        <f aca="false">+IFERROR(IF(COUNT(M$13:M19),ROUND(SUMIFS(M$13:M19,$F$13:$F19,"More than 1 percentage of shareholding",$E$13:$E19,$E55),0),""),"")&lt;=IFERROR(IF(COUNT(M$13:M19),ROUND(SUMIFS(M$13:M19,$F$13:$F19,"Category",$E$13:$E19,$E55),0),""),"")</f>
        <v>1</v>
      </c>
      <c r="N55" s="475" t="b">
        <f aca="false">+IFERROR(IF(COUNT(N$13:N19),ROUND(SUMIFS(N$13:N19,$F$13:$F19,"More than 1 percentage of shareholding",$E$13:$E19,$E55),0),""),"")&lt;=IFERROR(IF(COUNT(N$13:N19),ROUND(SUMIFS(N$13:N19,$F$13:$F19,"Category",$E$13:$E19,$E55),0),""),"")</f>
        <v>1</v>
      </c>
      <c r="O55" s="475" t="b">
        <f aca="false">+IFERROR(IF(COUNT(O$13:O19),ROUND(SUMIFS(O$13:O19,$F$13:$F19,"More than 1 percentage of shareholding",$E$13:$E19,$E55),0),""),"")&lt;=IFERROR(IF(COUNT(O$13:O19),ROUND(SUMIFS(O$13:O19,$F$13:$F19,"Category",$E$13:$E19,$E55),0),""),"")</f>
        <v>1</v>
      </c>
      <c r="P55" s="475" t="b">
        <f aca="false">+IFERROR(IF(COUNT(P$13:P19),ROUND(SUMIFS(P$13:P19,$F$13:$F19,"More than 1 percentage of shareholding",$E$13:$E19,$E55),0),""),"")&lt;=IFERROR(IF(COUNT(P$13:P19),ROUND(SUMIFS(P$13:P19,$F$13:$F19,"Category",$E$13:$E19,$E55),0),""),"")</f>
        <v>1</v>
      </c>
      <c r="Q55" s="475" t="b">
        <f aca="false">+IFERROR(IF(COUNT(Q$13:Q19),ROUND(SUMIFS(Q$13:Q19,$F$13:$F19,"More than 1 percentage of shareholding",$E$13:$E19,$E55),0),""),"")&lt;=IFERROR(IF(COUNT(Q$13:Q19),ROUND(SUMIFS(Q$13:Q19,$F$13:$F19,"Category",$E$13:$E19,$E55),0),""),"")</f>
        <v>1</v>
      </c>
      <c r="R55" s="475" t="b">
        <f aca="false">+IFERROR(IF(COUNT(R$13:R19),ROUND(SUMIFS(R$13:R19,$F$13:$F19,"More than 1 percentage of shareholding",$E$13:$E19,$E55),0),""),"")&lt;=IFERROR(IF(COUNT(R$13:R19),ROUND(SUMIFS(R$13:R19,$F$13:$F19,"Category",$E$13:$E19,$E55),0),""),"")</f>
        <v>1</v>
      </c>
      <c r="S55" s="475" t="b">
        <f aca="false">+IFERROR(IF(COUNT(S$13:S19),ROUND(SUMIFS(S$13:S19,$F$13:$F19,"More than 1 percentage of shareholding",$E$13:$E19,$E55),0),""),"")&lt;=IFERROR(IF(COUNT(S$13:S19),ROUND(SUMIFS(S$13:S19,$F$13:$F19,"Category",$E$13:$E19,$E55),0),""),"")</f>
        <v>1</v>
      </c>
      <c r="T55" s="475" t="b">
        <f aca="false">+IFERROR(IF(COUNT(T$13:T19),ROUND(SUMIFS(T$13:T19,$F$13:$F19,"More than 1 percentage of shareholding",$E$13:$E19,$E55),0),""),"")&lt;=IFERROR(IF(COUNT(T$13:T19),ROUND(SUMIFS(T$13:T19,$F$13:$F19,"Category",$E$13:$E19,$E55),0),""),"")</f>
        <v>1</v>
      </c>
      <c r="U55" s="475" t="b">
        <f aca="false">+IFERROR(IF(COUNT(U$13:U19),ROUND(SUMIFS(U$13:U19,$F$13:$F19,"More than 1 percentage of shareholding",$E$13:$E19,$E55),0),""),"")&lt;=IFERROR(IF(COUNT(U$13:U19),ROUND(SUMIFS(U$13:U19,$F$13:$F19,"Category",$E$13:$E19,$E55),0),""),"")</f>
        <v>1</v>
      </c>
      <c r="V55" s="475" t="b">
        <f aca="false">+IFERROR(IF(COUNT(V$13:V19),ROUND(SUMIFS(V$13:V19,$F$13:$F19,"More than 1 percentage of shareholding",$E$13:$E19,$E55),0),""),"")&lt;=IFERROR(IF(COUNT(V$13:V19),ROUND(SUMIFS(V$13:V19,$F$13:$F19,"Category",$E$13:$E19,$E55),0),""),"")</f>
        <v>1</v>
      </c>
      <c r="W55" s="475" t="b">
        <f aca="false">+IFERROR(IF(COUNT(W$13:W19),ROUND(SUMIFS(W$13:W19,$F$13:$F19,"More than 1 percentage of shareholding",$E$13:$E19,$E55),0),""),"")&lt;=IFERROR(IF(COUNT(W$13:W19),ROUND(SUMIFS(W$13:W19,$F$13:$F19,"Category",$E$13:$E19,$E55),0),""),"")</f>
        <v>1</v>
      </c>
      <c r="X55" s="475" t="b">
        <f aca="false">+IFERROR(IF(COUNT(X$13:X19),ROUND(SUMIFS(X$13:X19,$F$13:$F19,"More than 1 percentage of shareholding",$E$13:$E19,$E55),0),""),"")&lt;=IFERROR(IF(COUNT(X$13:X19),ROUND(SUMIFS(X$13:X19,$F$13:$F19,"Category",$E$13:$E19,$E55),0),""),"")</f>
        <v>1</v>
      </c>
      <c r="Y55" s="475" t="b">
        <f aca="false">+IFERROR(IF(COUNT(Y$13:Y19),ROUND(SUMIFS(Y$13:Y19,$F$13:$F19,"More than 1 percentage of shareholding",$E$13:$E19,$E55),0),""),"")&lt;=IFERROR(IF(COUNT(Y$13:Y19),ROUND(SUMIFS(Y$13:Y19,$F$13:$F19,"Category",$E$13:$E19,$E55),0),""),"")</f>
        <v>1</v>
      </c>
      <c r="Z55" s="475" t="b">
        <f aca="false">+IFERROR(IF(COUNT(Z$13:Z19),ROUND(SUMIFS(Z$13:Z19,$F$13:$F19,"More than 1 percentage of shareholding",$E$13:$E19,$E55),0),""),"")&lt;=IFERROR(IF(COUNT(Z$13:Z19),ROUND(SUMIFS(Z$13:Z19,$F$13:$F19,"Category",$E$13:$E19,$E55),0),""),"")</f>
        <v>1</v>
      </c>
      <c r="AA55" s="475" t="b">
        <f aca="false">+IFERROR(IF(COUNT(AA$13:AA19),ROUND(SUMIFS(AA$13:AA19,$F$13:$F19,"More than 1 percentage of shareholding",$E$13:$E19,$E55),0),""),"")&lt;=IFERROR(IF(COUNT(AA$13:AA19),ROUND(SUMIFS(AA$13:AA19,$F$13:$F19,"Category",$E$13:$E19,$E55),0),""),"")</f>
        <v>1</v>
      </c>
    </row>
    <row r="56" customFormat="false" ht="15" hidden="true" customHeight="false" outlineLevel="0" collapsed="false">
      <c r="E56" s="473" t="s">
        <v>552</v>
      </c>
      <c r="F56" s="0" t="str">
        <f aca="false">IF(COUNTIF(E$13:E41,E56)&gt;=1,COUNTIFS(E$13:E41,E56,F$13:F41,"Category"),"")</f>
        <v/>
      </c>
      <c r="I56" s="475" t="b">
        <f aca="false">+IFERROR(IF(COUNT(I$13:I19),ROUND(SUMIFS(I$13:I19,$F$13:$F19,"More than 1 percentage of shareholding",$E$13:$E19,$E56),0),""),"")&lt;=IFERROR(IF(COUNT(I$13:I19),ROUND(SUMIFS(I$13:I19,$F$13:$F19,"Category",$E$13:$E19,$E56),0),""),"")</f>
        <v>1</v>
      </c>
      <c r="J56" s="475" t="b">
        <f aca="false">+IFERROR(IF(COUNT(J$13:J19),ROUND(SUMIFS(J$13:J19,$F$13:$F19,"More than 1 percentage of shareholding",$E$13:$E19,$E56),0),""),"")&lt;=IFERROR(IF(COUNT(J$13:J19),ROUND(SUMIFS(J$13:J19,$F$13:$F19,"Category",$E$13:$E19,$E56),0),""),"")</f>
        <v>1</v>
      </c>
      <c r="K56" s="475" t="b">
        <f aca="false">+IFERROR(IF(COUNT(K$13:K19),ROUND(SUMIFS(K$13:K19,$F$13:$F19,"More than 1 percentage of shareholding",$E$13:$E19,$E56),0),""),"")&lt;=IFERROR(IF(COUNT(K$13:K19),ROUND(SUMIFS(K$13:K19,$F$13:$F19,"Category",$E$13:$E19,$E56),0),""),"")</f>
        <v>1</v>
      </c>
      <c r="L56" s="475" t="b">
        <f aca="false">+IFERROR(IF(COUNT(L$13:L19),ROUND(SUMIFS(L$13:L19,$F$13:$F19,"More than 1 percentage of shareholding",$E$13:$E19,$E56),0),""),"")&lt;=IFERROR(IF(COUNT(L$13:L19),ROUND(SUMIFS(L$13:L19,$F$13:$F19,"Category",$E$13:$E19,$E56),0),""),"")</f>
        <v>1</v>
      </c>
      <c r="M56" s="475" t="b">
        <f aca="false">+IFERROR(IF(COUNT(M$13:M19),ROUND(SUMIFS(M$13:M19,$F$13:$F19,"More than 1 percentage of shareholding",$E$13:$E19,$E56),0),""),"")&lt;=IFERROR(IF(COUNT(M$13:M19),ROUND(SUMIFS(M$13:M19,$F$13:$F19,"Category",$E$13:$E19,$E56),0),""),"")</f>
        <v>1</v>
      </c>
      <c r="N56" s="475" t="b">
        <f aca="false">+IFERROR(IF(COUNT(N$13:N19),ROUND(SUMIFS(N$13:N19,$F$13:$F19,"More than 1 percentage of shareholding",$E$13:$E19,$E56),0),""),"")&lt;=IFERROR(IF(COUNT(N$13:N19),ROUND(SUMIFS(N$13:N19,$F$13:$F19,"Category",$E$13:$E19,$E56),0),""),"")</f>
        <v>1</v>
      </c>
      <c r="O56" s="475" t="b">
        <f aca="false">+IFERROR(IF(COUNT(O$13:O19),ROUND(SUMIFS(O$13:O19,$F$13:$F19,"More than 1 percentage of shareholding",$E$13:$E19,$E56),0),""),"")&lt;=IFERROR(IF(COUNT(O$13:O19),ROUND(SUMIFS(O$13:O19,$F$13:$F19,"Category",$E$13:$E19,$E56),0),""),"")</f>
        <v>1</v>
      </c>
      <c r="P56" s="475" t="b">
        <f aca="false">+IFERROR(IF(COUNT(P$13:P19),ROUND(SUMIFS(P$13:P19,$F$13:$F19,"More than 1 percentage of shareholding",$E$13:$E19,$E56),0),""),"")&lt;=IFERROR(IF(COUNT(P$13:P19),ROUND(SUMIFS(P$13:P19,$F$13:$F19,"Category",$E$13:$E19,$E56),0),""),"")</f>
        <v>1</v>
      </c>
      <c r="Q56" s="475" t="b">
        <f aca="false">+IFERROR(IF(COUNT(Q$13:Q19),ROUND(SUMIFS(Q$13:Q19,$F$13:$F19,"More than 1 percentage of shareholding",$E$13:$E19,$E56),0),""),"")&lt;=IFERROR(IF(COUNT(Q$13:Q19),ROUND(SUMIFS(Q$13:Q19,$F$13:$F19,"Category",$E$13:$E19,$E56),0),""),"")</f>
        <v>1</v>
      </c>
      <c r="R56" s="475" t="b">
        <f aca="false">+IFERROR(IF(COUNT(R$13:R19),ROUND(SUMIFS(R$13:R19,$F$13:$F19,"More than 1 percentage of shareholding",$E$13:$E19,$E56),0),""),"")&lt;=IFERROR(IF(COUNT(R$13:R19),ROUND(SUMIFS(R$13:R19,$F$13:$F19,"Category",$E$13:$E19,$E56),0),""),"")</f>
        <v>1</v>
      </c>
      <c r="S56" s="475" t="b">
        <f aca="false">+IFERROR(IF(COUNT(S$13:S19),ROUND(SUMIFS(S$13:S19,$F$13:$F19,"More than 1 percentage of shareholding",$E$13:$E19,$E56),0),""),"")&lt;=IFERROR(IF(COUNT(S$13:S19),ROUND(SUMIFS(S$13:S19,$F$13:$F19,"Category",$E$13:$E19,$E56),0),""),"")</f>
        <v>1</v>
      </c>
      <c r="T56" s="475" t="b">
        <f aca="false">+IFERROR(IF(COUNT(T$13:T19),ROUND(SUMIFS(T$13:T19,$F$13:$F19,"More than 1 percentage of shareholding",$E$13:$E19,$E56),0),""),"")&lt;=IFERROR(IF(COUNT(T$13:T19),ROUND(SUMIFS(T$13:T19,$F$13:$F19,"Category",$E$13:$E19,$E56),0),""),"")</f>
        <v>1</v>
      </c>
      <c r="U56" s="475" t="b">
        <f aca="false">+IFERROR(IF(COUNT(U$13:U19),ROUND(SUMIFS(U$13:U19,$F$13:$F19,"More than 1 percentage of shareholding",$E$13:$E19,$E56),0),""),"")&lt;=IFERROR(IF(COUNT(U$13:U19),ROUND(SUMIFS(U$13:U19,$F$13:$F19,"Category",$E$13:$E19,$E56),0),""),"")</f>
        <v>1</v>
      </c>
      <c r="V56" s="475" t="b">
        <f aca="false">+IFERROR(IF(COUNT(V$13:V19),ROUND(SUMIFS(V$13:V19,$F$13:$F19,"More than 1 percentage of shareholding",$E$13:$E19,$E56),0),""),"")&lt;=IFERROR(IF(COUNT(V$13:V19),ROUND(SUMIFS(V$13:V19,$F$13:$F19,"Category",$E$13:$E19,$E56),0),""),"")</f>
        <v>1</v>
      </c>
      <c r="W56" s="475" t="b">
        <f aca="false">+IFERROR(IF(COUNT(W$13:W19),ROUND(SUMIFS(W$13:W19,$F$13:$F19,"More than 1 percentage of shareholding",$E$13:$E19,$E56),0),""),"")&lt;=IFERROR(IF(COUNT(W$13:W19),ROUND(SUMIFS(W$13:W19,$F$13:$F19,"Category",$E$13:$E19,$E56),0),""),"")</f>
        <v>1</v>
      </c>
      <c r="X56" s="475" t="b">
        <f aca="false">+IFERROR(IF(COUNT(X$13:X19),ROUND(SUMIFS(X$13:X19,$F$13:$F19,"More than 1 percentage of shareholding",$E$13:$E19,$E56),0),""),"")&lt;=IFERROR(IF(COUNT(X$13:X19),ROUND(SUMIFS(X$13:X19,$F$13:$F19,"Category",$E$13:$E19,$E56),0),""),"")</f>
        <v>1</v>
      </c>
      <c r="Y56" s="475" t="b">
        <f aca="false">+IFERROR(IF(COUNT(Y$13:Y19),ROUND(SUMIFS(Y$13:Y19,$F$13:$F19,"More than 1 percentage of shareholding",$E$13:$E19,$E56),0),""),"")&lt;=IFERROR(IF(COUNT(Y$13:Y19),ROUND(SUMIFS(Y$13:Y19,$F$13:$F19,"Category",$E$13:$E19,$E56),0),""),"")</f>
        <v>1</v>
      </c>
      <c r="Z56" s="475" t="b">
        <f aca="false">+IFERROR(IF(COUNT(Z$13:Z19),ROUND(SUMIFS(Z$13:Z19,$F$13:$F19,"More than 1 percentage of shareholding",$E$13:$E19,$E56),0),""),"")&lt;=IFERROR(IF(COUNT(Z$13:Z19),ROUND(SUMIFS(Z$13:Z19,$F$13:$F19,"Category",$E$13:$E19,$E56),0),""),"")</f>
        <v>1</v>
      </c>
      <c r="AA56" s="475" t="b">
        <f aca="false">+IFERROR(IF(COUNT(AA$13:AA19),ROUND(SUMIFS(AA$13:AA19,$F$13:$F19,"More than 1 percentage of shareholding",$E$13:$E19,$E56),0),""),"")&lt;=IFERROR(IF(COUNT(AA$13:AA19),ROUND(SUMIFS(AA$13:AA19,$F$13:$F19,"Category",$E$13:$E19,$E56),0),""),"")</f>
        <v>1</v>
      </c>
    </row>
    <row r="57" customFormat="false" ht="15" hidden="true" customHeight="false" outlineLevel="0" collapsed="false">
      <c r="E57" s="473" t="s">
        <v>914</v>
      </c>
      <c r="F57" s="0" t="n">
        <f aca="false">IF(COUNTIF(E$13:E42,E57)&gt;=1,COUNTIFS(E$13:E42,E57,F$13:F42,"Category"),"")</f>
        <v>1</v>
      </c>
      <c r="I57" s="475" t="b">
        <f aca="false">+IFERROR(IF(COUNT(I$13:I19),ROUND(SUMIFS(I$13:I19,$F$13:$F19,"More than 1 percentage of shareholding",$E$13:$E19,$E57),0),""),"")&lt;=IFERROR(IF(COUNT(I$13:I19),ROUND(SUMIFS(I$13:I19,$F$13:$F19,"Category",$E$13:$E19,$E57),0),""),"")</f>
        <v>1</v>
      </c>
      <c r="J57" s="475" t="b">
        <f aca="false">+IFERROR(IF(COUNT(J$13:J19),ROUND(SUMIFS(J$13:J19,$F$13:$F19,"More than 1 percentage of shareholding",$E$13:$E19,$E57),0),""),"")&lt;=IFERROR(IF(COUNT(J$13:J19),ROUND(SUMIFS(J$13:J19,$F$13:$F19,"Category",$E$13:$E19,$E57),0),""),"")</f>
        <v>1</v>
      </c>
      <c r="K57" s="475" t="b">
        <f aca="false">+IFERROR(IF(COUNT(K$13:K19),ROUND(SUMIFS(K$13:K19,$F$13:$F19,"More than 1 percentage of shareholding",$E$13:$E19,$E57),0),""),"")&lt;=IFERROR(IF(COUNT(K$13:K19),ROUND(SUMIFS(K$13:K19,$F$13:$F19,"Category",$E$13:$E19,$E57),0),""),"")</f>
        <v>1</v>
      </c>
      <c r="L57" s="475" t="b">
        <f aca="false">+IFERROR(IF(COUNT(L$13:L19),ROUND(SUMIFS(L$13:L19,$F$13:$F19,"More than 1 percentage of shareholding",$E$13:$E19,$E57),0),""),"")&lt;=IFERROR(IF(COUNT(L$13:L19),ROUND(SUMIFS(L$13:L19,$F$13:$F19,"Category",$E$13:$E19,$E57),0),""),"")</f>
        <v>1</v>
      </c>
      <c r="M57" s="475" t="b">
        <f aca="false">+IFERROR(IF(COUNT(M$13:M19),ROUND(SUMIFS(M$13:M19,$F$13:$F19,"More than 1 percentage of shareholding",$E$13:$E19,$E57),0),""),"")&lt;=IFERROR(IF(COUNT(M$13:M19),ROUND(SUMIFS(M$13:M19,$F$13:$F19,"Category",$E$13:$E19,$E57),0),""),"")</f>
        <v>1</v>
      </c>
      <c r="N57" s="475" t="b">
        <f aca="false">+IFERROR(IF(COUNT(N$13:N19),ROUND(SUMIFS(N$13:N19,$F$13:$F19,"More than 1 percentage of shareholding",$E$13:$E19,$E57),0),""),"")&lt;=IFERROR(IF(COUNT(N$13:N19),ROUND(SUMIFS(N$13:N19,$F$13:$F19,"Category",$E$13:$E19,$E57),0),""),"")</f>
        <v>1</v>
      </c>
      <c r="O57" s="475" t="b">
        <f aca="false">+IFERROR(IF(COUNT(O$13:O19),ROUND(SUMIFS(O$13:O19,$F$13:$F19,"More than 1 percentage of shareholding",$E$13:$E19,$E57),0),""),"")&lt;=IFERROR(IF(COUNT(O$13:O19),ROUND(SUMIFS(O$13:O19,$F$13:$F19,"Category",$E$13:$E19,$E57),0),""),"")</f>
        <v>1</v>
      </c>
      <c r="P57" s="475" t="b">
        <f aca="false">+IFERROR(IF(COUNT(P$13:P19),ROUND(SUMIFS(P$13:P19,$F$13:$F19,"More than 1 percentage of shareholding",$E$13:$E19,$E57),0),""),"")&lt;=IFERROR(IF(COUNT(P$13:P19),ROUND(SUMIFS(P$13:P19,$F$13:$F19,"Category",$E$13:$E19,$E57),0),""),"")</f>
        <v>1</v>
      </c>
      <c r="Q57" s="475" t="b">
        <f aca="false">+IFERROR(IF(COUNT(Q$13:Q19),ROUND(SUMIFS(Q$13:Q19,$F$13:$F19,"More than 1 percentage of shareholding",$E$13:$E19,$E57),0),""),"")&lt;=IFERROR(IF(COUNT(Q$13:Q19),ROUND(SUMIFS(Q$13:Q19,$F$13:$F19,"Category",$E$13:$E19,$E57),0),""),"")</f>
        <v>1</v>
      </c>
      <c r="R57" s="475" t="b">
        <f aca="false">+IFERROR(IF(COUNT(R$13:R19),ROUND(SUMIFS(R$13:R19,$F$13:$F19,"More than 1 percentage of shareholding",$E$13:$E19,$E57),0),""),"")&lt;=IFERROR(IF(COUNT(R$13:R19),ROUND(SUMIFS(R$13:R19,$F$13:$F19,"Category",$E$13:$E19,$E57),0),""),"")</f>
        <v>1</v>
      </c>
      <c r="S57" s="475" t="b">
        <f aca="false">+IFERROR(IF(COUNT(S$13:S19),ROUND(SUMIFS(S$13:S19,$F$13:$F19,"More than 1 percentage of shareholding",$E$13:$E19,$E57),0),""),"")&lt;=IFERROR(IF(COUNT(S$13:S19),ROUND(SUMIFS(S$13:S19,$F$13:$F19,"Category",$E$13:$E19,$E57),0),""),"")</f>
        <v>1</v>
      </c>
      <c r="T57" s="475" t="b">
        <f aca="false">+IFERROR(IF(COUNT(T$13:T19),ROUND(SUMIFS(T$13:T19,$F$13:$F19,"More than 1 percentage of shareholding",$E$13:$E19,$E57),0),""),"")&lt;=IFERROR(IF(COUNT(T$13:T19),ROUND(SUMIFS(T$13:T19,$F$13:$F19,"Category",$E$13:$E19,$E57),0),""),"")</f>
        <v>1</v>
      </c>
      <c r="U57" s="475" t="b">
        <f aca="false">+IFERROR(IF(COUNT(U$13:U19),ROUND(SUMIFS(U$13:U19,$F$13:$F19,"More than 1 percentage of shareholding",$E$13:$E19,$E57),0),""),"")&lt;=IFERROR(IF(COUNT(U$13:U19),ROUND(SUMIFS(U$13:U19,$F$13:$F19,"Category",$E$13:$E19,$E57),0),""),"")</f>
        <v>1</v>
      </c>
      <c r="V57" s="475" t="b">
        <f aca="false">+IFERROR(IF(COUNT(V$13:V19),ROUND(SUMIFS(V$13:V19,$F$13:$F19,"More than 1 percentage of shareholding",$E$13:$E19,$E57),0),""),"")&lt;=IFERROR(IF(COUNT(V$13:V19),ROUND(SUMIFS(V$13:V19,$F$13:$F19,"Category",$E$13:$E19,$E57),0),""),"")</f>
        <v>1</v>
      </c>
      <c r="W57" s="475" t="b">
        <f aca="false">+IFERROR(IF(COUNT(W$13:W19),ROUND(SUMIFS(W$13:W19,$F$13:$F19,"More than 1 percentage of shareholding",$E$13:$E19,$E57),0),""),"")&lt;=IFERROR(IF(COUNT(W$13:W19),ROUND(SUMIFS(W$13:W19,$F$13:$F19,"Category",$E$13:$E19,$E57),0),""),"")</f>
        <v>1</v>
      </c>
      <c r="X57" s="475" t="b">
        <f aca="false">+IFERROR(IF(COUNT(X$13:X19),ROUND(SUMIFS(X$13:X19,$F$13:$F19,"More than 1 percentage of shareholding",$E$13:$E19,$E57),0),""),"")&lt;=IFERROR(IF(COUNT(X$13:X19),ROUND(SUMIFS(X$13:X19,$F$13:$F19,"Category",$E$13:$E19,$E57),0),""),"")</f>
        <v>1</v>
      </c>
      <c r="Y57" s="475" t="b">
        <f aca="false">+IFERROR(IF(COUNT(Y$13:Y19),ROUND(SUMIFS(Y$13:Y19,$F$13:$F19,"More than 1 percentage of shareholding",$E$13:$E19,$E57),0),""),"")&lt;=IFERROR(IF(COUNT(Y$13:Y19),ROUND(SUMIFS(Y$13:Y19,$F$13:$F19,"Category",$E$13:$E19,$E57),0),""),"")</f>
        <v>1</v>
      </c>
      <c r="Z57" s="475" t="b">
        <f aca="false">+IFERROR(IF(COUNT(Z$13:Z19),ROUND(SUMIFS(Z$13:Z19,$F$13:$F19,"More than 1 percentage of shareholding",$E$13:$E19,$E57),0),""),"")&lt;=IFERROR(IF(COUNT(Z$13:Z19),ROUND(SUMIFS(Z$13:Z19,$F$13:$F19,"Category",$E$13:$E19,$E57),0),""),"")</f>
        <v>1</v>
      </c>
      <c r="AA57" s="475" t="b">
        <f aca="false">+IFERROR(IF(COUNT(AA$13:AA19),ROUND(SUMIFS(AA$13:AA19,$F$13:$F19,"More than 1 percentage of shareholding",$E$13:$E19,$E57),0),""),"")&lt;=IFERROR(IF(COUNT(AA$13:AA19),ROUND(SUMIFS(AA$13:AA19,$F$13:$F19,"Category",$E$13:$E19,$E57),0),""),"")</f>
        <v>1</v>
      </c>
    </row>
    <row r="58" customFormat="false" ht="15" hidden="true" customHeight="false" outlineLevel="0" collapsed="false">
      <c r="E58" s="473"/>
    </row>
    <row r="59" customFormat="false" ht="15" hidden="false" customHeight="false" outlineLevel="0" collapsed="false"/>
    <row r="60" customFormat="false" ht="15" hidden="false" customHeight="false" outlineLevel="0" collapsed="false"/>
    <row r="61" customFormat="false" ht="15" hidden="false" customHeight="false" outlineLevel="0" collapsed="false"/>
  </sheetData>
  <sheetProtection sheet="true" password="f884" objects="true" scenarios="true"/>
  <mergeCells count="25">
    <mergeCell ref="D9:D11"/>
    <mergeCell ref="E9:E11"/>
    <mergeCell ref="F9:F11"/>
    <mergeCell ref="G9:G11"/>
    <mergeCell ref="H9:H11"/>
    <mergeCell ref="I9:I11"/>
    <mergeCell ref="J9:J11"/>
    <mergeCell ref="K9:K11"/>
    <mergeCell ref="L9:L11"/>
    <mergeCell ref="M9:M11"/>
    <mergeCell ref="N9:N11"/>
    <mergeCell ref="O9:R9"/>
    <mergeCell ref="S9:S11"/>
    <mergeCell ref="T9:T11"/>
    <mergeCell ref="U9:U11"/>
    <mergeCell ref="V9:V11"/>
    <mergeCell ref="W9:W11"/>
    <mergeCell ref="X9:X11"/>
    <mergeCell ref="Y9:Z10"/>
    <mergeCell ref="AA9:AA11"/>
    <mergeCell ref="AB9:AB11"/>
    <mergeCell ref="AC9:AE9"/>
    <mergeCell ref="O10:Q10"/>
    <mergeCell ref="R10:R11"/>
    <mergeCell ref="AC10:AE10"/>
  </mergeCells>
  <dataValidations count="9">
    <dataValidation allowBlank="true" errorStyle="stop" operator="equal" prompt="[A-Z][A-Z][A-Z][A-Z][A-Z][0-9][0-9][0-9][0-9][A-Z]&#10;&#10;In absence of PAN write : ZZZZZ9999Z" showDropDown="false" showErrorMessage="true" showInputMessage="true" sqref="H13 H15:H18" type="textLength">
      <formula1>10</formula1>
      <formula2>0</formula2>
    </dataValidation>
    <dataValidation allowBlank="true" errorStyle="stop" operator="greaterThanOrEqual" showDropDown="false" showErrorMessage="true" showInputMessage="true" sqref="I13:L13 O13:P13 S13:U13 I15:L18 O15:P18 S15:U18" type="whole">
      <formula1>0</formula1>
      <formula2>0</formula2>
    </dataValidation>
    <dataValidation allowBlank="true" errorStyle="stop" operator="lessThanOrEqual" showDropDown="false" showErrorMessage="true" showInputMessage="true" sqref="AA13 AA15:AA18" type="whole">
      <formula1>M13</formula1>
      <formula2>0</formula2>
    </dataValidation>
    <dataValidation allowBlank="true" errorStyle="stop" operator="between" showDropDown="false" showErrorMessage="true" showInputMessage="true" sqref="F13 F15:F18" type="list">
      <formula1>$AX$9:$AX$10</formula1>
      <formula2>0</formula2>
    </dataValidation>
    <dataValidation allowBlank="true" errorStyle="stop" operator="between" showDropDown="false" showErrorMessage="true" showInputMessage="true" sqref="E13 E15:E18" type="list">
      <formula1>$AG$1:$BD$1</formula1>
      <formula2>0</formula2>
    </dataValidation>
    <dataValidation allowBlank="true" error="Sub-category (i) should be less than or equal to total number of shares." errorStyle="stop" operator="lessThanOrEqual" prompt="Sub-category (i) should be less than or equal to total number of shares." showDropDown="false" showErrorMessage="true" showInputMessage="true" sqref="AC13 AC15:AC18" type="whole">
      <formula1>M13</formula1>
      <formula2>0</formula2>
    </dataValidation>
    <dataValidation allowBlank="true" error="Sub-category (ii) should be less than or equal to total number of shares." errorStyle="stop" operator="lessThanOrEqual" prompt="Sub-category (ii) should be less than or equal to total number of shares." showDropDown="false" showErrorMessage="true" showInputMessage="true" sqref="AD13 AD15:AD18" type="whole">
      <formula1>M13</formula1>
      <formula2>0</formula2>
    </dataValidation>
    <dataValidation allowBlank="true" error="Sub-category (iii) should be less than or equal to total number of shares." errorStyle="stop" operator="lessThanOrEqual" prompt="Sub-category (iii) should be less than or equal to total number of shares." showDropDown="false" showErrorMessage="true" showInputMessage="true" sqref="AE13 AE15:AE18" type="whole">
      <formula1>M13</formula1>
      <formula2>0</formula2>
    </dataValidation>
    <dataValidation allowBlank="true" errorStyle="stop" operator="lessThanOrEqual" showDropDown="false" showErrorMessage="true" showInputMessage="true" sqref="Y13 Y15:Y18" type="whole">
      <formula1>M13</formula1>
      <formula2>0</formula2>
    </dataValidation>
  </dataValidations>
  <hyperlinks>
    <hyperlink ref="G20" location="'Shareholding Pattern'!F69" display="Click here to go back"/>
    <hyperlink ref="H20" location="'Shareholding Pattern'!F69"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1001" r:id="rId3" name="Button 1">
              <controlPr defaultSize="0" print="false" autoFill="0" autoPict="0" macro="Module2.opentextblock">
                <anchor moveWithCells="true" sizeWithCells="false">
                  <from>
                    <xdr:col>27</xdr:col>
                    <xdr:colOff>53280</xdr:colOff>
                    <xdr:row>14</xdr:row>
                    <xdr:rowOff>53280</xdr:rowOff>
                  </from>
                  <to>
                    <xdr:col>28</xdr:col>
                    <xdr:colOff>-408600</xdr:colOff>
                    <xdr:row>15</xdr:row>
                    <xdr:rowOff>-101160</xdr:rowOff>
                  </to>
                </anchor>
              </controlPr>
            </control>
          </mc:Choice>
        </mc:AlternateContent>
        <mc:AlternateContent xmlns:mc="http://schemas.openxmlformats.org/markup-compatibility/2006">
          <mc:Choice Requires="x14">
            <control shapeId="1002" r:id="rId4" name="Button 2">
              <controlPr defaultSize="0" print="false" autoFill="0" autoPict="0" macro="Module2.opentextblock">
                <anchor moveWithCells="true" sizeWithCells="false">
                  <from>
                    <xdr:col>27</xdr:col>
                    <xdr:colOff>53280</xdr:colOff>
                    <xdr:row>15</xdr:row>
                    <xdr:rowOff>53280</xdr:rowOff>
                  </from>
                  <to>
                    <xdr:col>28</xdr:col>
                    <xdr:colOff>-408600</xdr:colOff>
                    <xdr:row>16</xdr:row>
                    <xdr:rowOff>-100800</xdr:rowOff>
                  </to>
                </anchor>
              </controlPr>
            </control>
          </mc:Choice>
        </mc:AlternateContent>
        <mc:AlternateContent xmlns:mc="http://schemas.openxmlformats.org/markup-compatibility/2006">
          <mc:Choice Requires="x14">
            <control shapeId="1003" r:id="rId5" name="Button 3">
              <controlPr defaultSize="0" print="false" autoFill="0" autoPict="0" macro="Module2.opentextblock">
                <anchor moveWithCells="true" sizeWithCells="false">
                  <from>
                    <xdr:col>27</xdr:col>
                    <xdr:colOff>53280</xdr:colOff>
                    <xdr:row>16</xdr:row>
                    <xdr:rowOff>53280</xdr:rowOff>
                  </from>
                  <to>
                    <xdr:col>28</xdr:col>
                    <xdr:colOff>-408600</xdr:colOff>
                    <xdr:row>17</xdr:row>
                    <xdr:rowOff>-100800</xdr:rowOff>
                  </to>
                </anchor>
              </controlPr>
            </control>
          </mc:Choice>
        </mc:AlternateContent>
        <mc:AlternateContent xmlns:mc="http://schemas.openxmlformats.org/markup-compatibility/2006">
          <mc:Choice Requires="x14">
            <control shapeId="1004" r:id="rId6" name="Button 4">
              <controlPr defaultSize="0" print="false" autoFill="0" autoPict="0" macro="Module2.opentextblock">
                <anchor moveWithCells="true" sizeWithCells="false">
                  <from>
                    <xdr:col>27</xdr:col>
                    <xdr:colOff>53280</xdr:colOff>
                    <xdr:row>17</xdr:row>
                    <xdr:rowOff>53280</xdr:rowOff>
                  </from>
                  <to>
                    <xdr:col>28</xdr:col>
                    <xdr:colOff>-408600</xdr:colOff>
                    <xdr:row>18</xdr:row>
                    <xdr:rowOff>-100800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N16"/>
  <sheetViews>
    <sheetView showFormulas="false" showGridLines="false" showRowColHeaders="true" showZeros="true" rightToLeft="false" tabSelected="false" showOutlineSymbols="true" defaultGridColor="true" view="normal" topLeftCell="C7" colorId="64" zoomScale="100" zoomScaleNormal="100" zoomScalePageLayoutView="100" workbookViewId="0">
      <selection pane="topLeft" activeCell="F14" activeCellId="0" sqref="F14"/>
    </sheetView>
  </sheetViews>
  <sheetFormatPr defaultColWidth="10.1484375" defaultRowHeight="15" customHeight="true" zeroHeight="false" outlineLevelRow="0" outlineLevelCol="0"/>
  <cols>
    <col collapsed="false" customWidth="true" hidden="true" outlineLevel="0" max="2" min="1" style="0" width="2.71"/>
    <col collapsed="false" customWidth="true" hidden="false" outlineLevel="0" max="3" min="3" style="0" width="5.71"/>
    <col collapsed="false" customWidth="true" hidden="false" outlineLevel="0" max="4" min="4" style="0" width="72.14"/>
    <col collapsed="false" customWidth="true" hidden="false" outlineLevel="0" max="5" min="5" style="0" width="24.14"/>
    <col collapsed="false" customWidth="true" hidden="false" outlineLevel="0" max="6" min="6" style="0" width="18.14"/>
    <col collapsed="false" customWidth="true" hidden="false" outlineLevel="0" max="7" min="7" style="0" width="5.71"/>
    <col collapsed="false" customWidth="true" hidden="true" outlineLevel="0" max="8" min="8" style="0" width="5.71"/>
    <col collapsed="false" customWidth="true" hidden="true" outlineLevel="0" max="10" min="9" style="0" width="1"/>
    <col collapsed="false" customWidth="true" hidden="true" outlineLevel="0" max="14" min="11" style="0" width="2.71"/>
    <col collapsed="false" customWidth="false" hidden="true" outlineLevel="0" max="16383" min="15" style="0" width="10.14"/>
    <col collapsed="false" customWidth="true" hidden="true" outlineLevel="0" max="16384" min="16384" style="0" width="1"/>
  </cols>
  <sheetData>
    <row r="1" customFormat="false" ht="15" hidden="true" customHeight="false" outlineLevel="0" collapsed="false"/>
    <row r="2" customFormat="false" ht="15" hidden="true" customHeight="false" outlineLevel="0" collapsed="false">
      <c r="E2" s="0" t="s">
        <v>838</v>
      </c>
      <c r="F2" s="0" t="s">
        <v>841</v>
      </c>
      <c r="G2" s="0" t="s">
        <v>843</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7" customFormat="false" ht="30" hidden="false" customHeight="true" outlineLevel="0" collapsed="false"/>
    <row r="8" customFormat="false" ht="30" hidden="false" customHeight="true" outlineLevel="0" collapsed="false">
      <c r="D8" s="486" t="s">
        <v>916</v>
      </c>
      <c r="E8" s="486"/>
      <c r="F8" s="486"/>
      <c r="G8" s="487"/>
    </row>
    <row r="9" customFormat="false" ht="24.75" hidden="false" customHeight="true" outlineLevel="0" collapsed="false">
      <c r="D9" s="488" t="s">
        <v>86</v>
      </c>
      <c r="E9" s="488" t="s">
        <v>917</v>
      </c>
      <c r="F9" s="488" t="s">
        <v>841</v>
      </c>
      <c r="G9" s="489"/>
    </row>
    <row r="10" customFormat="false" ht="19.5" hidden="false" customHeight="true" outlineLevel="0" collapsed="false">
      <c r="D10" s="47" t="s">
        <v>918</v>
      </c>
      <c r="E10" s="490" t="n">
        <v>100</v>
      </c>
      <c r="F10" s="491" t="n">
        <v>0.94</v>
      </c>
      <c r="G10" s="492"/>
      <c r="K10" s="0" t="n">
        <v>0</v>
      </c>
      <c r="L10" s="0" t="n">
        <v>0</v>
      </c>
      <c r="M10" s="0" t="n">
        <v>0</v>
      </c>
      <c r="N10" s="0" t="n">
        <v>0</v>
      </c>
    </row>
    <row r="11" customFormat="false" ht="19.5" hidden="false" customHeight="true" outlineLevel="0" collapsed="false">
      <c r="D11" s="51" t="s">
        <v>919</v>
      </c>
      <c r="E11" s="490" t="n">
        <v>100</v>
      </c>
      <c r="F11" s="491" t="n">
        <v>0.92</v>
      </c>
      <c r="G11" s="492"/>
      <c r="K11" s="0" t="n">
        <v>0</v>
      </c>
      <c r="L11" s="0" t="n">
        <v>0</v>
      </c>
      <c r="M11" s="0" t="n">
        <v>0</v>
      </c>
      <c r="N11" s="0" t="n">
        <v>0</v>
      </c>
    </row>
    <row r="12" customFormat="false" ht="19.5" hidden="false" customHeight="true" outlineLevel="0" collapsed="false">
      <c r="D12" s="51" t="s">
        <v>920</v>
      </c>
      <c r="E12" s="490" t="n">
        <v>100</v>
      </c>
      <c r="F12" s="490" t="n">
        <v>0.89</v>
      </c>
      <c r="G12" s="492"/>
      <c r="K12" s="0" t="n">
        <v>0</v>
      </c>
      <c r="L12" s="0" t="n">
        <v>0</v>
      </c>
      <c r="M12" s="0" t="n">
        <v>0</v>
      </c>
      <c r="N12" s="0" t="n">
        <v>0</v>
      </c>
    </row>
    <row r="13" customFormat="false" ht="15" hidden="false" customHeight="false" outlineLevel="0" collapsed="false">
      <c r="D13" s="51" t="s">
        <v>921</v>
      </c>
      <c r="E13" s="490" t="n">
        <v>100</v>
      </c>
      <c r="F13" s="490" t="n">
        <v>0.88</v>
      </c>
      <c r="G13" s="492"/>
      <c r="K13" s="0" t="n">
        <v>0</v>
      </c>
      <c r="L13" s="0" t="n">
        <v>0</v>
      </c>
      <c r="M13" s="0" t="n">
        <v>0</v>
      </c>
      <c r="N13" s="0" t="n">
        <v>0</v>
      </c>
    </row>
    <row r="14" customFormat="false" ht="21.75" hidden="false" customHeight="true" outlineLevel="0" collapsed="false">
      <c r="D14" s="70" t="s">
        <v>922</v>
      </c>
      <c r="E14" s="490" t="n">
        <v>100</v>
      </c>
      <c r="F14" s="490" t="n">
        <v>0.88</v>
      </c>
      <c r="G14" s="492"/>
      <c r="K14" s="0" t="n">
        <v>0</v>
      </c>
      <c r="L14" s="0" t="n">
        <v>0</v>
      </c>
      <c r="M14" s="0" t="n">
        <v>0</v>
      </c>
      <c r="N14" s="0" t="n">
        <v>0</v>
      </c>
    </row>
    <row r="15" customFormat="false" ht="91.5" hidden="false" customHeight="true" outlineLevel="0" collapsed="false">
      <c r="D15" s="493" t="s">
        <v>923</v>
      </c>
      <c r="E15" s="493"/>
      <c r="F15" s="493"/>
    </row>
    <row r="16" customFormat="false" ht="15" hidden="false" customHeight="true" outlineLevel="0" collapsed="false">
      <c r="D16" s="494"/>
      <c r="E16" s="494"/>
      <c r="F16" s="388"/>
    </row>
  </sheetData>
  <sheetProtection sheet="true" password="f884" objects="true" scenarios="true"/>
  <mergeCells count="3">
    <mergeCell ref="D8:F8"/>
    <mergeCell ref="D15:F15"/>
    <mergeCell ref="D16:E16"/>
  </mergeCell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C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4" ySplit="5" topLeftCell="E12" activePane="bottomRight" state="frozen"/>
      <selection pane="topLeft" activeCell="A7" activeCellId="0" sqref="A7"/>
      <selection pane="topRight" activeCell="E7" activeCellId="0" sqref="E7"/>
      <selection pane="bottomLeft" activeCell="A12" activeCellId="0" sqref="A12"/>
      <selection pane="bottomRight" activeCell="F16" activeCellId="0" sqref="F16"/>
    </sheetView>
  </sheetViews>
  <sheetFormatPr defaultColWidth="3.859375" defaultRowHeight="15" customHeight="true" zeroHeight="false" outlineLevelRow="0" outlineLevelCol="0"/>
  <cols>
    <col collapsed="false" customWidth="true" hidden="true" outlineLevel="0" max="1" min="1" style="0" width="2.71"/>
    <col collapsed="false" customWidth="true" hidden="false" outlineLevel="0" max="2" min="2" style="0" width="2.29"/>
    <col collapsed="false" customWidth="true" hidden="false" outlineLevel="0" max="3" min="3" style="0" width="8.71"/>
    <col collapsed="false" customWidth="true" hidden="false" outlineLevel="0" max="6" min="4" style="0" width="35.71"/>
    <col collapsed="false" customWidth="true" hidden="false" outlineLevel="0" max="7" min="7" style="0" width="13.71"/>
    <col collapsed="false" customWidth="true" hidden="false" outlineLevel="0" max="9" min="8" style="0" width="20.71"/>
    <col collapsed="false" customWidth="true" hidden="true" outlineLevel="0" max="11" min="10" style="0" width="20.71"/>
    <col collapsed="false" customWidth="true" hidden="false" outlineLevel="0" max="14" min="12" style="0" width="20.71"/>
    <col collapsed="false" customWidth="true" hidden="true" outlineLevel="0" max="15" min="15" style="0" width="20.71"/>
    <col collapsed="false" customWidth="true" hidden="false" outlineLevel="0" max="17" min="16" style="0" width="20.71"/>
    <col collapsed="false" customWidth="true" hidden="true" outlineLevel="0" max="21" min="18" style="0" width="20.71"/>
    <col collapsed="false" customWidth="true" hidden="false" outlineLevel="0" max="22" min="22" style="0" width="20.71"/>
    <col collapsed="false" customWidth="true" hidden="false" outlineLevel="0" max="23" min="23" style="0" width="25.71"/>
    <col collapsed="false" customWidth="true" hidden="true" outlineLevel="0" max="25" min="24" style="0" width="20.71"/>
    <col collapsed="false" customWidth="true" hidden="false" outlineLevel="0" max="27" min="26" style="0" width="20.71"/>
    <col collapsed="false" customWidth="true" hidden="false" outlineLevel="0" max="28" min="28" style="0" width="5.71"/>
    <col collapsed="false" customWidth="true" hidden="true" outlineLevel="0" max="30" min="29" style="0" width="5.71"/>
    <col collapsed="false" customWidth="false" hidden="true" outlineLevel="0" max="16384" min="31" style="0" width="3.86"/>
  </cols>
  <sheetData>
    <row r="1" customFormat="false" ht="15" hidden="true" customHeight="false" outlineLevel="0" collapsed="false">
      <c r="I1" s="0" t="n">
        <v>0</v>
      </c>
    </row>
    <row r="2" customFormat="false" ht="15" hidden="true" customHeight="false" outlineLevel="0" collapsed="false">
      <c r="D2" s="0" t="s">
        <v>794</v>
      </c>
      <c r="E2" s="0" t="s">
        <v>797</v>
      </c>
      <c r="F2" s="0" t="s">
        <v>490</v>
      </c>
      <c r="G2" s="0" t="s">
        <v>491</v>
      </c>
      <c r="H2" s="0" t="s">
        <v>136</v>
      </c>
      <c r="I2" s="0" t="s">
        <v>137</v>
      </c>
      <c r="J2" s="0" t="s">
        <v>138</v>
      </c>
      <c r="K2" s="0" t="s">
        <v>139</v>
      </c>
      <c r="L2" s="0" t="s">
        <v>140</v>
      </c>
      <c r="M2" s="0" t="s">
        <v>141</v>
      </c>
      <c r="N2" s="0" t="s">
        <v>142</v>
      </c>
      <c r="O2" s="0" t="s">
        <v>143</v>
      </c>
      <c r="P2" s="0" t="s">
        <v>144</v>
      </c>
      <c r="Q2" s="0" t="s">
        <v>145</v>
      </c>
      <c r="R2" s="0" t="s">
        <v>146</v>
      </c>
      <c r="S2" s="0" t="s">
        <v>210</v>
      </c>
      <c r="T2" s="0" t="s">
        <v>211</v>
      </c>
      <c r="U2" s="0" t="s">
        <v>149</v>
      </c>
      <c r="V2" s="0" t="s">
        <v>150</v>
      </c>
      <c r="W2" s="0" t="s">
        <v>151</v>
      </c>
      <c r="X2" s="0" t="s">
        <v>152</v>
      </c>
      <c r="Y2" s="0" t="s">
        <v>153</v>
      </c>
      <c r="Z2" s="0" t="s">
        <v>162</v>
      </c>
      <c r="AA2" s="0" t="s">
        <v>492</v>
      </c>
      <c r="AE2" s="0" t="s">
        <v>924</v>
      </c>
    </row>
    <row r="3" customFormat="false" ht="15" hidden="true" customHeight="false" outlineLevel="0" collapsed="false">
      <c r="AE3" s="0" t="s">
        <v>925</v>
      </c>
    </row>
    <row r="4" customFormat="false" ht="15" hidden="true" customHeight="false" outlineLevel="0" collapsed="false">
      <c r="AE4" s="0" t="s">
        <v>926</v>
      </c>
    </row>
    <row r="5" customFormat="false" ht="15" hidden="true" customHeight="false" outlineLevel="0" collapsed="false">
      <c r="AE5" s="0" t="s">
        <v>927</v>
      </c>
    </row>
    <row r="6" customFormat="false" ht="15" hidden="true" customHeight="false" outlineLevel="0" collapsed="false">
      <c r="AE6" s="0" t="s">
        <v>928</v>
      </c>
    </row>
    <row r="7" customFormat="false" ht="15" hidden="false" customHeight="true" outlineLevel="0" collapsed="false">
      <c r="AE7" s="0" t="s">
        <v>567</v>
      </c>
    </row>
    <row r="8" customFormat="false" ht="15" hidden="false" customHeight="true" outlineLevel="0" collapsed="false"/>
    <row r="9" customFormat="false" ht="29.25" hidden="false" customHeight="true" outlineLevel="0" collapsed="false">
      <c r="C9" s="82" t="s">
        <v>85</v>
      </c>
      <c r="D9" s="82" t="s">
        <v>568</v>
      </c>
      <c r="E9" s="82" t="s">
        <v>929</v>
      </c>
      <c r="F9" s="82" t="s">
        <v>496</v>
      </c>
      <c r="G9" s="82" t="s">
        <v>497</v>
      </c>
      <c r="H9" s="82" t="s">
        <v>569</v>
      </c>
      <c r="I9" s="82" t="s">
        <v>171</v>
      </c>
      <c r="J9" s="82" t="s">
        <v>172</v>
      </c>
      <c r="K9" s="82" t="s">
        <v>173</v>
      </c>
      <c r="L9" s="82" t="s">
        <v>174</v>
      </c>
      <c r="M9" s="82" t="s">
        <v>175</v>
      </c>
      <c r="N9" s="82" t="s">
        <v>213</v>
      </c>
      <c r="O9" s="82"/>
      <c r="P9" s="82"/>
      <c r="Q9" s="82"/>
      <c r="R9" s="80" t="s">
        <v>177</v>
      </c>
      <c r="S9" s="80" t="s">
        <v>214</v>
      </c>
      <c r="T9" s="80" t="s">
        <v>215</v>
      </c>
      <c r="U9" s="80" t="s">
        <v>180</v>
      </c>
      <c r="V9" s="80" t="s">
        <v>181</v>
      </c>
      <c r="W9" s="83" t="s">
        <v>182</v>
      </c>
      <c r="X9" s="82" t="s">
        <v>183</v>
      </c>
      <c r="Y9" s="82"/>
      <c r="Z9" s="82" t="s">
        <v>845</v>
      </c>
      <c r="AA9" s="82" t="s">
        <v>492</v>
      </c>
    </row>
    <row r="10" customFormat="false" ht="31.5" hidden="false" customHeight="true" outlineLevel="0" collapsed="false">
      <c r="C10" s="82"/>
      <c r="D10" s="82"/>
      <c r="E10" s="82"/>
      <c r="F10" s="82"/>
      <c r="G10" s="82"/>
      <c r="H10" s="82"/>
      <c r="I10" s="82"/>
      <c r="J10" s="82"/>
      <c r="K10" s="82"/>
      <c r="L10" s="82"/>
      <c r="M10" s="82"/>
      <c r="N10" s="82" t="s">
        <v>217</v>
      </c>
      <c r="O10" s="82"/>
      <c r="P10" s="82"/>
      <c r="Q10" s="82" t="s">
        <v>218</v>
      </c>
      <c r="R10" s="80"/>
      <c r="S10" s="80"/>
      <c r="T10" s="80"/>
      <c r="U10" s="80"/>
      <c r="V10" s="80"/>
      <c r="W10" s="83"/>
      <c r="X10" s="82"/>
      <c r="Y10" s="82"/>
      <c r="Z10" s="82"/>
      <c r="AA10" s="82"/>
    </row>
    <row r="11" customFormat="false" ht="78.75" hidden="false" customHeight="true" outlineLevel="0" collapsed="false">
      <c r="C11" s="82"/>
      <c r="D11" s="82"/>
      <c r="E11" s="82"/>
      <c r="F11" s="82"/>
      <c r="G11" s="82"/>
      <c r="H11" s="82"/>
      <c r="I11" s="82"/>
      <c r="J11" s="82"/>
      <c r="K11" s="82"/>
      <c r="L11" s="82"/>
      <c r="M11" s="82"/>
      <c r="N11" s="82" t="s">
        <v>219</v>
      </c>
      <c r="O11" s="82" t="s">
        <v>194</v>
      </c>
      <c r="P11" s="82" t="s">
        <v>195</v>
      </c>
      <c r="Q11" s="82"/>
      <c r="R11" s="80"/>
      <c r="S11" s="80"/>
      <c r="T11" s="80"/>
      <c r="U11" s="80"/>
      <c r="V11" s="80"/>
      <c r="W11" s="83"/>
      <c r="X11" s="83" t="s">
        <v>196</v>
      </c>
      <c r="Y11" s="83" t="s">
        <v>197</v>
      </c>
      <c r="Z11" s="82"/>
      <c r="AA11" s="82"/>
    </row>
    <row r="12" customFormat="false" ht="18.75" hidden="false" customHeight="true" outlineLevel="0" collapsed="false">
      <c r="C12" s="129" t="s">
        <v>930</v>
      </c>
      <c r="D12" s="495" t="s">
        <v>470</v>
      </c>
      <c r="E12" s="496"/>
      <c r="F12" s="232"/>
      <c r="G12" s="232"/>
      <c r="H12" s="232"/>
      <c r="I12" s="232"/>
      <c r="J12" s="232"/>
      <c r="K12" s="232"/>
      <c r="L12" s="232"/>
      <c r="M12" s="232"/>
      <c r="N12" s="232"/>
      <c r="O12" s="232"/>
      <c r="P12" s="232"/>
      <c r="Q12" s="232"/>
      <c r="R12" s="232"/>
      <c r="S12" s="232"/>
      <c r="T12" s="232"/>
      <c r="U12" s="232"/>
      <c r="V12" s="232"/>
      <c r="W12" s="232"/>
      <c r="X12" s="232"/>
      <c r="Y12" s="232"/>
      <c r="Z12" s="232"/>
      <c r="AA12" s="361"/>
    </row>
    <row r="13" s="362" customFormat="true" ht="19.5" hidden="true" customHeight="true" outlineLevel="0" collapsed="false">
      <c r="C13" s="84"/>
      <c r="D13" s="426"/>
      <c r="E13" s="426"/>
      <c r="F13" s="426"/>
      <c r="G13" s="364"/>
      <c r="H13" s="497" t="str">
        <f aca="false">IF(L13="","",IF(SUM(L13)&gt;0, 1, 0))</f>
        <v/>
      </c>
      <c r="I13" s="365"/>
      <c r="J13" s="366"/>
      <c r="K13" s="366"/>
      <c r="L13" s="367" t="str">
        <f aca="false">+IFERROR(IF(COUNT(I13:K13),ROUND(SUM(I13:K13),0),""),"")</f>
        <v/>
      </c>
      <c r="M13" s="498"/>
      <c r="N13" s="369" t="str">
        <f aca="false">IF(I13="","",I13)</f>
        <v/>
      </c>
      <c r="O13" s="369"/>
      <c r="P13" s="370" t="str">
        <f aca="false">+IFERROR(IF(COUNT(N13:O13),ROUND(SUM(N13,O13),2),""),"")</f>
        <v/>
      </c>
      <c r="Q13" s="368" t="str">
        <f aca="false">+IFERROR(IF(COUNT(P13),ROUND(P13/('Shareholding Pattern'!$P$79)*100,2),""),"")</f>
        <v/>
      </c>
      <c r="R13" s="366"/>
      <c r="S13" s="366"/>
      <c r="T13" s="366"/>
      <c r="U13" s="371" t="str">
        <f aca="false">+IFERROR(IF(COUNT(R13:T13),ROUND(SUM(R13:T13),0),""),"")</f>
        <v/>
      </c>
      <c r="V13" s="371" t="str">
        <f aca="false">+IFERROR(IF(COUNT(L13,U13),ROUND(SUM(L13,U13),0),""),"")</f>
        <v/>
      </c>
      <c r="W13" s="498"/>
      <c r="X13" s="366"/>
      <c r="Y13" s="368" t="str">
        <f aca="false">+IFERROR(IF(X13="","",(+IF(X13=0,0,IF(COUNT(X13,L13),ROUND(SUM(X13)/SUM(L13)*100,2),"")))),"")</f>
        <v/>
      </c>
      <c r="Z13" s="365"/>
      <c r="AA13" s="373"/>
      <c r="AE13" s="362" t="n">
        <f aca="false">IF(SUM(L13)&gt;0,1,0)</f>
        <v>0</v>
      </c>
      <c r="AF13" s="362" t="str">
        <f aca="false">IF(COUNT(L13:$L$14995)=0,"",SUM(AE1:AE65527))</f>
        <v/>
      </c>
    </row>
    <row r="14" customFormat="false" ht="24.75" hidden="false" customHeight="true" outlineLevel="0" collapsed="false">
      <c r="C14" s="229"/>
      <c r="D14" s="375"/>
      <c r="E14" s="465" t="s">
        <v>850</v>
      </c>
      <c r="G14" s="375"/>
      <c r="H14" s="375"/>
      <c r="I14" s="375"/>
      <c r="J14" s="375"/>
      <c r="K14" s="375"/>
      <c r="L14" s="375"/>
      <c r="M14" s="375"/>
      <c r="N14" s="375"/>
      <c r="O14" s="375"/>
      <c r="P14" s="375"/>
      <c r="Q14" s="375"/>
      <c r="R14" s="375"/>
      <c r="S14" s="375"/>
      <c r="T14" s="375"/>
      <c r="U14" s="375"/>
      <c r="V14" s="375"/>
      <c r="W14" s="375"/>
      <c r="X14" s="375"/>
      <c r="Y14" s="375"/>
      <c r="Z14" s="375"/>
      <c r="AA14" s="376"/>
    </row>
    <row r="15" customFormat="false" ht="24.75" hidden="true" customHeight="true" outlineLevel="0" collapsed="false">
      <c r="C15" s="229"/>
      <c r="D15" s="375"/>
      <c r="J15" s="36"/>
      <c r="K15" s="36"/>
      <c r="M15" s="499" t="str">
        <f aca="false">+IFERROR(IF(COUNT(L15),ROUND(L15/('Shareholding Pattern'!$L$78)*100,2),""),"")</f>
        <v/>
      </c>
      <c r="N15" s="36"/>
      <c r="O15" s="36"/>
      <c r="Q15" s="499" t="str">
        <f aca="false">+IFERROR(IF(COUNT(P15),ROUND(P15/('Shareholding Pattern'!$P$79)*100,2),""),"")</f>
        <v/>
      </c>
      <c r="W15" s="499" t="str">
        <f aca="false">+IFERROR(IF(COUNT(L15,U15),ROUND(SUM(U15,L15)/SUM('Shareholding Pattern'!$L$78,'Shareholding Pattern'!$U$78)*100,2),""),"")</f>
        <v/>
      </c>
      <c r="X15" s="36"/>
      <c r="Z15" s="376"/>
    </row>
    <row r="16" customFormat="false" ht="19.5" hidden="false" customHeight="true" outlineLevel="0" collapsed="false">
      <c r="C16" s="500"/>
      <c r="D16" s="501"/>
      <c r="E16" s="440"/>
      <c r="F16" s="441" t="s">
        <v>509</v>
      </c>
      <c r="G16" s="441" t="s">
        <v>195</v>
      </c>
      <c r="H16" s="190" t="str">
        <f aca="false">+IFERROR(IF(COUNT(H14:H15),ROUND(SUM(H14:H15),0),""),"")</f>
        <v/>
      </c>
      <c r="I16" s="190" t="str">
        <f aca="false">+IFERROR(IF(COUNT(I13:I15),ROUND(SUM(I13:I15),0),""),"")</f>
        <v/>
      </c>
      <c r="J16" s="190" t="str">
        <f aca="false">+IFERROR(IF(COUNT(J13:J15),ROUND(SUM(J13:J15),0),""),"")</f>
        <v/>
      </c>
      <c r="K16" s="190" t="str">
        <f aca="false">+IFERROR(IF(COUNT(K13:K15),ROUND(SUM(K13:K15),0),""),"")</f>
        <v/>
      </c>
      <c r="L16" s="190" t="str">
        <f aca="false">+IFERROR(IF(COUNT(L13:L15),ROUND(SUM(L13:L15),0),""),"")</f>
        <v/>
      </c>
      <c r="M16" s="502"/>
      <c r="N16" s="87" t="str">
        <f aca="false">+IFERROR(IF(COUNT(N13:N15),ROUND(SUM(N13:N15),0),""),"")</f>
        <v/>
      </c>
      <c r="O16" s="87" t="str">
        <f aca="false">+IFERROR(IF(COUNT(O13:O15),ROUND(SUM(O13:O15),0),""),"")</f>
        <v/>
      </c>
      <c r="P16" s="87" t="str">
        <f aca="false">+IFERROR(IF(COUNT(P13:P15),ROUND(SUM(P13:P15),0),""),"")</f>
        <v/>
      </c>
      <c r="Q16" s="387" t="str">
        <f aca="false">+IFERROR(IF(COUNT(P16),ROUND(P16/('Shareholding Pattern'!$P$79)*100,2),""),"")</f>
        <v/>
      </c>
      <c r="R16" s="190" t="str">
        <f aca="false">+IFERROR(IF(COUNT(R13:R15),ROUND(SUM(R13:R15),0),""),"")</f>
        <v/>
      </c>
      <c r="S16" s="190" t="str">
        <f aca="false">+IFERROR(IF(COUNT(S13:S15),ROUND(SUM(S13:S15),0),""),"")</f>
        <v/>
      </c>
      <c r="T16" s="190" t="str">
        <f aca="false">+IFERROR(IF(COUNT(T13:T15),ROUND(SUM(T13:T15),0),""),"")</f>
        <v/>
      </c>
      <c r="U16" s="190" t="str">
        <f aca="false">+IFERROR(IF(COUNT(U13:U15),ROUND(SUM(U13:U15),0),""),"")</f>
        <v/>
      </c>
      <c r="V16" s="190" t="str">
        <f aca="false">+IFERROR(IF(COUNT(V13:V15),ROUND(SUM(V13:V15),0),""),"")</f>
        <v/>
      </c>
      <c r="W16" s="502"/>
      <c r="X16" s="190" t="str">
        <f aca="false">+IFERROR(IF(COUNT(X13:X15),ROUND(SUM(X13:X15),0),""),"")</f>
        <v/>
      </c>
      <c r="Y16" s="224" t="str">
        <f aca="false">+IFERROR(IF(X16="","",(+IF(X16=0,0,IF(COUNT(X16,L16),ROUND(SUM(X16)/SUM(L16)*100,2),"")))),"")</f>
        <v/>
      </c>
      <c r="Z16" s="190" t="str">
        <f aca="false">+IFERROR(IF(COUNT(Z13:Z15),ROUND(SUM(Z13:Z15),0),""),"")</f>
        <v/>
      </c>
    </row>
  </sheetData>
  <sheetProtection sheet="true" password="f884" objects="true" scenarios="true"/>
  <mergeCells count="23">
    <mergeCell ref="C9:C11"/>
    <mergeCell ref="D9:D11"/>
    <mergeCell ref="E9:E11"/>
    <mergeCell ref="F9:F11"/>
    <mergeCell ref="G9:G11"/>
    <mergeCell ref="H9:H11"/>
    <mergeCell ref="I9:I11"/>
    <mergeCell ref="J9:J11"/>
    <mergeCell ref="K9:K11"/>
    <mergeCell ref="L9:L11"/>
    <mergeCell ref="M9:M11"/>
    <mergeCell ref="N9:Q9"/>
    <mergeCell ref="R9:R11"/>
    <mergeCell ref="S9:S11"/>
    <mergeCell ref="T9:T11"/>
    <mergeCell ref="U9:U11"/>
    <mergeCell ref="V9:V11"/>
    <mergeCell ref="W9:W11"/>
    <mergeCell ref="X9:Y10"/>
    <mergeCell ref="Z9:Z11"/>
    <mergeCell ref="AA9:AA11"/>
    <mergeCell ref="N10:P10"/>
    <mergeCell ref="Q10:Q11"/>
  </mergeCells>
  <dataValidations count="5">
    <dataValidation allowBlank="true" errorStyle="stop" operator="equal" prompt="[A-Z][A-Z][A-Z][A-Z][A-Z][0-9][0-9][0-9][0-9][A-Z]&#10;&#10;In absence of PAN write : ZZZZZ9999Z" showDropDown="false" showErrorMessage="true" showInputMessage="true" sqref="G13" type="textLength">
      <formula1>10</formula1>
      <formula2>0</formula2>
    </dataValidation>
    <dataValidation allowBlank="true" errorStyle="stop" operator="greaterThanOrEqual" showDropDown="false" showErrorMessage="true" showInputMessage="true" sqref="I13:K13 N13:O13 R13:T13" type="whole">
      <formula1>0</formula1>
      <formula2>0</formula2>
    </dataValidation>
    <dataValidation allowBlank="true" errorStyle="stop" operator="lessThanOrEqual" showDropDown="false" showErrorMessage="true" showInputMessage="true" sqref="Z13:AA13" type="whole">
      <formula1>L13</formula1>
      <formula2>0</formula2>
    </dataValidation>
    <dataValidation allowBlank="true" errorStyle="stop" operator="between" showDropDown="false" showErrorMessage="true" showInputMessage="true" sqref="D13" type="list">
      <formula1>$AE$2:$AE$7</formula1>
      <formula2>0</formula2>
    </dataValidation>
    <dataValidation allowBlank="true" errorStyle="stop" operator="lessThanOrEqual" showDropDown="false" showErrorMessage="true" showInputMessage="true" sqref="X13" type="whole">
      <formula1>L13</formula1>
      <formula2>0</formula2>
    </dataValidation>
  </dataValidations>
  <hyperlinks>
    <hyperlink ref="F16" location="'Shareholding Pattern'!F75" display="Click here to go back"/>
    <hyperlink ref="G16" location="'Shareholding Pattern'!F75"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AF16"/>
  <sheetViews>
    <sheetView showFormulas="false" showGridLines="false" showRowColHeaders="true" showZeros="true" rightToLeft="false" tabSelected="false" showOutlineSymbols="true" defaultGridColor="true" view="normal" topLeftCell="A7" colorId="64" zoomScale="80" zoomScaleNormal="80" zoomScalePageLayoutView="100" workbookViewId="0">
      <pane xSplit="5" ySplit="5" topLeftCell="F12" activePane="bottomRight" state="frozen"/>
      <selection pane="topLeft" activeCell="A7" activeCellId="0" sqref="A7"/>
      <selection pane="topRight" activeCell="F7" activeCellId="0" sqref="F7"/>
      <selection pane="bottomLeft" activeCell="A12" activeCellId="0" sqref="A12"/>
      <selection pane="bottomRight" activeCell="E16" activeCellId="0" sqref="E16"/>
    </sheetView>
  </sheetViews>
  <sheetFormatPr defaultColWidth="7.5703125" defaultRowHeight="15" customHeight="true" zeroHeight="false" outlineLevelRow="0" outlineLevelCol="0"/>
  <cols>
    <col collapsed="false" customWidth="true" hidden="true" outlineLevel="0" max="2" min="1" style="0" width="2.71"/>
    <col collapsed="false" customWidth="true" hidden="false" outlineLevel="0" max="3" min="3" style="0" width="2.29"/>
    <col collapsed="false" customWidth="true" hidden="false" outlineLevel="0" max="4" min="4" style="0" width="8.71"/>
    <col collapsed="false" customWidth="true" hidden="false" outlineLevel="0" max="5" min="5" style="0" width="35.71"/>
    <col collapsed="false" customWidth="true" hidden="false" outlineLevel="0" max="6" min="6" style="0" width="13.71"/>
    <col collapsed="false" customWidth="true" hidden="false" outlineLevel="0" max="8" min="7" style="0" width="20.71"/>
    <col collapsed="false" customWidth="true" hidden="true" outlineLevel="0" max="10" min="9" style="0" width="20.71"/>
    <col collapsed="false" customWidth="true" hidden="false" outlineLevel="0" max="13" min="11" style="0" width="20.71"/>
    <col collapsed="false" customWidth="true" hidden="true" outlineLevel="0" max="14" min="14" style="0" width="20.71"/>
    <col collapsed="false" customWidth="true" hidden="false" outlineLevel="0" max="16" min="15" style="0" width="20.71"/>
    <col collapsed="false" customWidth="true" hidden="true" outlineLevel="0" max="20" min="17" style="0" width="20.71"/>
    <col collapsed="false" customWidth="true" hidden="false" outlineLevel="0" max="21" min="21" style="0" width="20.71"/>
    <col collapsed="false" customWidth="true" hidden="false" outlineLevel="0" max="22" min="22" style="0" width="25.71"/>
    <col collapsed="false" customWidth="true" hidden="true" outlineLevel="0" max="24" min="23" style="0" width="20.71"/>
    <col collapsed="false" customWidth="true" hidden="false" outlineLevel="0" max="26" min="25" style="0" width="20.71"/>
    <col collapsed="false" customWidth="true" hidden="false" outlineLevel="0" max="27" min="27" style="0" width="5.71"/>
    <col collapsed="false" customWidth="true" hidden="true" outlineLevel="0" max="30" min="28" style="0" width="5.71"/>
    <col collapsed="false" customWidth="false" hidden="true" outlineLevel="0" max="16384" min="31" style="0" width="7.57"/>
  </cols>
  <sheetData>
    <row r="1" customFormat="false" ht="15" hidden="true" customHeight="false" outlineLevel="0" collapsed="false">
      <c r="I1" s="0" t="n">
        <v>0</v>
      </c>
    </row>
    <row r="2" customFormat="false" ht="15" hidden="true" customHeight="false" outlineLevel="0" collapsed="false">
      <c r="E2" s="0" t="s">
        <v>490</v>
      </c>
      <c r="F2" s="0" t="s">
        <v>491</v>
      </c>
      <c r="G2" s="0" t="s">
        <v>136</v>
      </c>
      <c r="H2" s="0" t="s">
        <v>137</v>
      </c>
      <c r="I2" s="0" t="s">
        <v>138</v>
      </c>
      <c r="J2" s="0" t="s">
        <v>139</v>
      </c>
      <c r="K2" s="0" t="s">
        <v>140</v>
      </c>
      <c r="L2" s="0" t="s">
        <v>141</v>
      </c>
      <c r="M2" s="0" t="s">
        <v>142</v>
      </c>
      <c r="N2" s="0" t="s">
        <v>143</v>
      </c>
      <c r="O2" s="0" t="s">
        <v>144</v>
      </c>
      <c r="P2" s="0" t="s">
        <v>145</v>
      </c>
      <c r="Q2" s="0" t="s">
        <v>146</v>
      </c>
      <c r="R2" s="0" t="s">
        <v>210</v>
      </c>
      <c r="S2" s="0" t="s">
        <v>211</v>
      </c>
      <c r="T2" s="0" t="s">
        <v>149</v>
      </c>
      <c r="U2" s="0" t="s">
        <v>150</v>
      </c>
      <c r="V2" s="0" t="s">
        <v>151</v>
      </c>
      <c r="W2" s="0" t="s">
        <v>152</v>
      </c>
      <c r="X2" s="0" t="s">
        <v>153</v>
      </c>
      <c r="Y2" s="0" t="s">
        <v>162</v>
      </c>
      <c r="Z2" s="0" t="s">
        <v>492</v>
      </c>
    </row>
    <row r="3" customFormat="false" ht="15" hidden="true" customHeight="false" outlineLevel="0" collapsed="false"/>
    <row r="4" customFormat="false" ht="15" hidden="true" customHeight="false" outlineLevel="0" collapsed="false"/>
    <row r="5" customFormat="false" ht="15" hidden="true" customHeight="false" outlineLevel="0" collapsed="false"/>
    <row r="6" customFormat="false" ht="15" hidden="true" customHeight="false" outlineLevel="0" collapsed="false"/>
    <row r="9" customFormat="false" ht="39.75" hidden="false" customHeight="true" outlineLevel="0" collapsed="false">
      <c r="D9" s="82" t="s">
        <v>85</v>
      </c>
      <c r="E9" s="82" t="s">
        <v>496</v>
      </c>
      <c r="F9" s="82" t="s">
        <v>497</v>
      </c>
      <c r="G9" s="82" t="s">
        <v>569</v>
      </c>
      <c r="H9" s="82" t="s">
        <v>171</v>
      </c>
      <c r="I9" s="82" t="s">
        <v>172</v>
      </c>
      <c r="J9" s="82" t="s">
        <v>173</v>
      </c>
      <c r="K9" s="82" t="s">
        <v>174</v>
      </c>
      <c r="L9" s="82" t="s">
        <v>175</v>
      </c>
      <c r="M9" s="82" t="s">
        <v>213</v>
      </c>
      <c r="N9" s="82"/>
      <c r="O9" s="82"/>
      <c r="P9" s="82"/>
      <c r="Q9" s="80" t="s">
        <v>177</v>
      </c>
      <c r="R9" s="80" t="s">
        <v>214</v>
      </c>
      <c r="S9" s="80" t="s">
        <v>215</v>
      </c>
      <c r="T9" s="80" t="s">
        <v>180</v>
      </c>
      <c r="U9" s="80" t="s">
        <v>181</v>
      </c>
      <c r="V9" s="83" t="s">
        <v>182</v>
      </c>
      <c r="W9" s="82" t="s">
        <v>183</v>
      </c>
      <c r="X9" s="82"/>
      <c r="Y9" s="82" t="s">
        <v>845</v>
      </c>
      <c r="Z9" s="82" t="s">
        <v>492</v>
      </c>
    </row>
    <row r="10" customFormat="false" ht="39.75" hidden="false" customHeight="true" outlineLevel="0" collapsed="false">
      <c r="D10" s="82"/>
      <c r="E10" s="82"/>
      <c r="F10" s="82"/>
      <c r="G10" s="82"/>
      <c r="H10" s="82"/>
      <c r="I10" s="82"/>
      <c r="J10" s="82"/>
      <c r="K10" s="82"/>
      <c r="L10" s="82"/>
      <c r="M10" s="82" t="s">
        <v>217</v>
      </c>
      <c r="N10" s="82"/>
      <c r="O10" s="82"/>
      <c r="P10" s="82" t="s">
        <v>218</v>
      </c>
      <c r="Q10" s="80"/>
      <c r="R10" s="80"/>
      <c r="S10" s="80"/>
      <c r="T10" s="80"/>
      <c r="U10" s="80"/>
      <c r="V10" s="83"/>
      <c r="W10" s="82"/>
      <c r="X10" s="82"/>
      <c r="Y10" s="82"/>
      <c r="Z10" s="82"/>
    </row>
    <row r="11" customFormat="false" ht="54.75" hidden="false" customHeight="true" outlineLevel="0" collapsed="false">
      <c r="D11" s="82"/>
      <c r="E11" s="82"/>
      <c r="F11" s="82"/>
      <c r="G11" s="82"/>
      <c r="H11" s="82"/>
      <c r="I11" s="82"/>
      <c r="J11" s="82"/>
      <c r="K11" s="82"/>
      <c r="L11" s="82"/>
      <c r="M11" s="82" t="s">
        <v>219</v>
      </c>
      <c r="N11" s="82" t="s">
        <v>194</v>
      </c>
      <c r="O11" s="82" t="s">
        <v>195</v>
      </c>
      <c r="P11" s="82"/>
      <c r="Q11" s="80"/>
      <c r="R11" s="80"/>
      <c r="S11" s="80"/>
      <c r="T11" s="80"/>
      <c r="U11" s="80"/>
      <c r="V11" s="83"/>
      <c r="W11" s="83" t="s">
        <v>196</v>
      </c>
      <c r="X11" s="83" t="s">
        <v>197</v>
      </c>
      <c r="Y11" s="82"/>
      <c r="Z11" s="82"/>
    </row>
    <row r="12" customFormat="false" ht="17.25" hidden="false" customHeight="true" outlineLevel="0" collapsed="false">
      <c r="D12" s="503" t="s">
        <v>931</v>
      </c>
      <c r="E12" s="504" t="s">
        <v>476</v>
      </c>
      <c r="F12" s="505"/>
      <c r="G12" s="232"/>
      <c r="H12" s="232"/>
      <c r="I12" s="232"/>
      <c r="J12" s="232"/>
      <c r="K12" s="232"/>
      <c r="L12" s="232"/>
      <c r="M12" s="232"/>
      <c r="N12" s="232"/>
      <c r="O12" s="232"/>
      <c r="P12" s="232"/>
      <c r="Q12" s="232"/>
      <c r="R12" s="232"/>
      <c r="S12" s="232"/>
      <c r="T12" s="232"/>
      <c r="U12" s="232"/>
      <c r="V12" s="232"/>
      <c r="W12" s="232"/>
      <c r="X12" s="232"/>
      <c r="Y12" s="232"/>
      <c r="Z12" s="361"/>
    </row>
    <row r="13" s="362" customFormat="true" ht="19.5" hidden="true" customHeight="true" outlineLevel="0" collapsed="false">
      <c r="D13" s="84"/>
      <c r="E13" s="426"/>
      <c r="F13" s="364"/>
      <c r="G13" s="506" t="str">
        <f aca="false">IF(K13="","",IF(SUM(K13)&gt;0, 1, 0))</f>
        <v/>
      </c>
      <c r="H13" s="365"/>
      <c r="I13" s="366"/>
      <c r="J13" s="366"/>
      <c r="K13" s="371" t="str">
        <f aca="false">+IFERROR(IF(COUNT(H13:J13),ROUND(SUM(H13:J13),0),""),"")</f>
        <v/>
      </c>
      <c r="L13" s="368" t="str">
        <f aca="false">+IFERROR(IF(COUNT(K13),ROUND(K13/'Shareholding Pattern'!$L$78*100,2),""),"")</f>
        <v/>
      </c>
      <c r="M13" s="369" t="str">
        <f aca="false">IF(H13="","",H13)</f>
        <v/>
      </c>
      <c r="N13" s="369"/>
      <c r="O13" s="370" t="str">
        <f aca="false">+IFERROR(IF(COUNT(M13:N13),ROUND(SUM(M13,N13),0),""),"")</f>
        <v/>
      </c>
      <c r="P13" s="368" t="str">
        <f aca="false">+IFERROR(IF(COUNT(O13),ROUND(O13/('Shareholding Pattern'!$P$79)*100,2),""),"")</f>
        <v/>
      </c>
      <c r="Q13" s="366"/>
      <c r="R13" s="366"/>
      <c r="S13" s="366"/>
      <c r="T13" s="371" t="str">
        <f aca="false">+IFERROR(IF(COUNT(Q13:S13),ROUND(SUM(Q13:S13),0),""),"")</f>
        <v/>
      </c>
      <c r="U13" s="371" t="str">
        <f aca="false">+IFERROR(IF(COUNT(K13,T13),ROUND(SUM(K13,T13),0),""),"")</f>
        <v/>
      </c>
      <c r="V13" s="368" t="str">
        <f aca="false">+IFERROR(IF(COUNT(K13,T13),ROUND(SUM(T13,K13)/SUM('Shareholding Pattern'!$L$78,'Shareholding Pattern'!$U$78)*100,2),""),"")</f>
        <v/>
      </c>
      <c r="W13" s="366"/>
      <c r="X13" s="387" t="str">
        <f aca="false">+IFERROR(IF(W13="","",(+IF(W13=0,0,IF(COUNT(W13,K13),ROUND(SUM(W13)/SUM(K13)*100,2),"")))),"")</f>
        <v/>
      </c>
      <c r="Y13" s="365"/>
      <c r="Z13" s="373"/>
      <c r="AE13" s="362" t="n">
        <f aca="false">IF(SUM(K13)&gt;0,1,0)</f>
        <v>0</v>
      </c>
      <c r="AF13" s="362" t="str">
        <f aca="false">IF(COUNT(K13:$K$14999)=0,"",SUM(AE1:AE65531))</f>
        <v/>
      </c>
    </row>
    <row r="14" customFormat="false" ht="24.75" hidden="false" customHeight="true" outlineLevel="0" collapsed="false">
      <c r="D14" s="229"/>
      <c r="E14" s="375"/>
      <c r="F14" s="465" t="s">
        <v>850</v>
      </c>
      <c r="G14" s="375"/>
      <c r="H14" s="375"/>
      <c r="I14" s="375"/>
      <c r="J14" s="375"/>
      <c r="K14" s="375"/>
      <c r="L14" s="375"/>
      <c r="M14" s="375"/>
      <c r="N14" s="375"/>
      <c r="O14" s="375"/>
      <c r="P14" s="375"/>
      <c r="Q14" s="375"/>
      <c r="R14" s="375"/>
      <c r="S14" s="375"/>
      <c r="T14" s="375"/>
      <c r="U14" s="375"/>
      <c r="V14" s="375"/>
      <c r="W14" s="375"/>
      <c r="X14" s="375"/>
      <c r="Y14" s="375"/>
      <c r="Z14" s="376"/>
    </row>
    <row r="15" customFormat="false" ht="15" hidden="true" customHeight="false" outlineLevel="0" collapsed="false">
      <c r="D15" s="229"/>
      <c r="H15" s="375"/>
      <c r="J15" s="36"/>
      <c r="K15" s="36"/>
      <c r="N15" s="36"/>
      <c r="O15" s="36"/>
      <c r="X15" s="36"/>
      <c r="Y15" s="376"/>
    </row>
    <row r="16" customFormat="false" ht="19.5" hidden="false" customHeight="true" outlineLevel="0" collapsed="false">
      <c r="D16" s="507"/>
      <c r="E16" s="444" t="s">
        <v>509</v>
      </c>
      <c r="F16" s="444" t="s">
        <v>195</v>
      </c>
      <c r="G16" s="190" t="str">
        <f aca="false">+IFERROR(IF(COUNT(G14:G15),ROUND(SUM(G14:G15),0),""),"")</f>
        <v/>
      </c>
      <c r="H16" s="190" t="str">
        <f aca="false">+IFERROR(IF(COUNT(H13:H15),ROUND(SUM(H13:H15),0),""),"")</f>
        <v/>
      </c>
      <c r="I16" s="190" t="str">
        <f aca="false">+IFERROR(IF(COUNT(I13:I15),ROUND(SUM(I13:I15),0),""),"")</f>
        <v/>
      </c>
      <c r="J16" s="190" t="str">
        <f aca="false">+IFERROR(IF(COUNT(J13:J15),ROUND(SUM(J13:J15),0),""),"")</f>
        <v/>
      </c>
      <c r="K16" s="190" t="str">
        <f aca="false">+IFERROR(IF(COUNT(K13:K15),ROUND(SUM(K13:K15),0),""),"")</f>
        <v/>
      </c>
      <c r="L16" s="387" t="str">
        <f aca="false">+IFERROR(IF(COUNT(K16),ROUND(K16/'Shareholding Pattern'!$L$78*100,2),""),"")</f>
        <v/>
      </c>
      <c r="M16" s="87" t="str">
        <f aca="false">+IFERROR(IF(COUNT(M13:M15),ROUND(SUM(M13:M15),0),""),"")</f>
        <v/>
      </c>
      <c r="N16" s="87" t="str">
        <f aca="false">+IFERROR(IF(COUNT(N13:N15),ROUND(SUM(N13:N15),0),""),"")</f>
        <v/>
      </c>
      <c r="O16" s="87" t="str">
        <f aca="false">+IFERROR(IF(COUNT(O13:O15),ROUND(SUM(O13:O15),0),""),"")</f>
        <v/>
      </c>
      <c r="P16" s="387" t="str">
        <f aca="false">+IFERROR(IF(COUNT(O16),ROUND(O16/('Shareholding Pattern'!$P$79)*100,2),""),"")</f>
        <v/>
      </c>
      <c r="Q16" s="190" t="str">
        <f aca="false">+IFERROR(IF(COUNT(Q13:Q15),ROUND(SUM(Q13:Q15),0),""),"")</f>
        <v/>
      </c>
      <c r="R16" s="190" t="str">
        <f aca="false">+IFERROR(IF(COUNT(R13:R15),ROUND(SUM(R13:R15),0),""),"")</f>
        <v/>
      </c>
      <c r="S16" s="190" t="str">
        <f aca="false">+IFERROR(IF(COUNT(S13:S15),ROUND(SUM(S13:S15),0),""),"")</f>
        <v/>
      </c>
      <c r="T16" s="190" t="str">
        <f aca="false">+IFERROR(IF(COUNT(T13:T15),ROUND(SUM(T13:T15),0),""),"")</f>
        <v/>
      </c>
      <c r="U16" s="190" t="str">
        <f aca="false">+IFERROR(IF(COUNT(U13:U15),ROUND(SUM(U13:U15),0),""),"")</f>
        <v/>
      </c>
      <c r="V16" s="387" t="str">
        <f aca="false">+IFERROR(IF(COUNT(K16,T16),ROUND(SUM(T16,K16)/SUM('Shareholding Pattern'!$L$78,'Shareholding Pattern'!$U$78)*100,2),""),"")</f>
        <v/>
      </c>
      <c r="W16" s="190" t="str">
        <f aca="false">+IFERROR(IF(COUNT(W13:W15),ROUND(SUM(W13:W15),0),""),"")</f>
        <v/>
      </c>
      <c r="X16" s="387" t="str">
        <f aca="false">+IFERROR(IF(COUNT(W16,K16),ROUND(SUM(W16)/SUM(K16)*100,2),""),0)</f>
        <v/>
      </c>
      <c r="Y16" s="190" t="str">
        <f aca="false">+IFERROR(IF(COUNT(Y13:Y15),ROUND(SUM(Y13:Y15),0),""),"")</f>
        <v/>
      </c>
    </row>
  </sheetData>
  <sheetProtection sheet="true" password="f884" objects="true" scenarios="true"/>
  <mergeCells count="21">
    <mergeCell ref="D9:D11"/>
    <mergeCell ref="E9:E11"/>
    <mergeCell ref="F9:F11"/>
    <mergeCell ref="G9:G11"/>
    <mergeCell ref="H9:H11"/>
    <mergeCell ref="I9:I11"/>
    <mergeCell ref="J9:J11"/>
    <mergeCell ref="K9:K11"/>
    <mergeCell ref="L9:L11"/>
    <mergeCell ref="M9:P9"/>
    <mergeCell ref="Q9:Q11"/>
    <mergeCell ref="R9:R11"/>
    <mergeCell ref="S9:S11"/>
    <mergeCell ref="T9:T11"/>
    <mergeCell ref="U9:U11"/>
    <mergeCell ref="V9:V11"/>
    <mergeCell ref="W9:X10"/>
    <mergeCell ref="Y9:Y11"/>
    <mergeCell ref="Z9:Z11"/>
    <mergeCell ref="M10:O10"/>
    <mergeCell ref="P10:P11"/>
  </mergeCells>
  <dataValidations count="4">
    <dataValidation allowBlank="true" errorStyle="stop" operator="equal" prompt="[A-Z][A-Z][A-Z][A-Z][A-Z][0-9][0-9][0-9][0-9][A-Z]&#10;&#10;In absence of PAN write : ZZZZZ9999Z" showDropDown="false" showErrorMessage="true" showInputMessage="true" sqref="F13" type="textLength">
      <formula1>10</formula1>
      <formula2>0</formula2>
    </dataValidation>
    <dataValidation allowBlank="true" errorStyle="stop" operator="greaterThanOrEqual" showDropDown="false" showErrorMessage="true" showInputMessage="true" sqref="H13:J13 M13:N13 Q13:S13" type="whole">
      <formula1>0</formula1>
      <formula2>0</formula2>
    </dataValidation>
    <dataValidation allowBlank="true" errorStyle="stop" operator="lessThanOrEqual" showDropDown="false" showErrorMessage="true" showInputMessage="true" sqref="Y13" type="whole">
      <formula1>K13</formula1>
      <formula2>0</formula2>
    </dataValidation>
    <dataValidation allowBlank="true" errorStyle="stop" operator="lessThanOrEqual" showDropDown="false" showErrorMessage="true" showInputMessage="true" sqref="W13" type="whole">
      <formula1>K13</formula1>
      <formula2>0</formula2>
    </dataValidation>
  </dataValidations>
  <hyperlinks>
    <hyperlink ref="E16" location="'Shareholding Pattern'!F76" display="Click here to go back"/>
    <hyperlink ref="F16" location="'Shareholding Pattern'!F76" display="Total"/>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J14"/>
  <sheetViews>
    <sheetView showFormulas="false" showGridLines="false" showRowColHeaders="true" showZeros="true" rightToLeft="false" tabSelected="false" showOutlineSymbols="true" defaultGridColor="true" view="normal" topLeftCell="D6" colorId="64" zoomScale="100" zoomScaleNormal="100" zoomScalePageLayoutView="100" workbookViewId="0">
      <selection pane="topLeft" activeCell="I14" activeCellId="0" sqref="I14"/>
    </sheetView>
  </sheetViews>
  <sheetFormatPr defaultColWidth="9.1484375" defaultRowHeight="15" customHeight="true" zeroHeight="false" outlineLevelRow="0" outlineLevelCol="0"/>
  <cols>
    <col collapsed="false" customWidth="true" hidden="true" outlineLevel="0" max="3" min="1" style="0" width="2.71"/>
    <col collapsed="false" customWidth="true" hidden="false" outlineLevel="0" max="4" min="4" style="0" width="2.71"/>
    <col collapsed="false" customWidth="true" hidden="false" outlineLevel="0" max="5" min="5" style="0" width="7.15"/>
    <col collapsed="false" customWidth="true" hidden="false" outlineLevel="0" max="6" min="6" style="0" width="21"/>
    <col collapsed="false" customWidth="true" hidden="false" outlineLevel="0" max="7" min="7" style="0" width="22.42"/>
    <col collapsed="false" customWidth="true" hidden="false" outlineLevel="0" max="8" min="8" style="0" width="14.57"/>
    <col collapsed="false" customWidth="true" hidden="false" outlineLevel="0" max="9" min="9" style="388" width="30.14"/>
    <col collapsed="false" customWidth="true" hidden="false" outlineLevel="0" max="10" min="10" style="0" width="2.71"/>
    <col collapsed="false" customWidth="false" hidden="true" outlineLevel="0" max="16384" min="11" style="0" width="9.14"/>
  </cols>
  <sheetData>
    <row r="1" customFormat="false" ht="15" hidden="true" customHeight="false" outlineLevel="0" collapsed="false">
      <c r="I1" s="388" t="n">
        <v>0</v>
      </c>
    </row>
    <row r="2" customFormat="false" ht="15" hidden="true" customHeight="false" outlineLevel="0" collapsed="false"/>
    <row r="3" customFormat="false" ht="15" hidden="true" customHeight="false" outlineLevel="0" collapsed="false"/>
    <row r="4" customFormat="false" ht="15" hidden="true" customHeight="false" outlineLevel="0" collapsed="false"/>
    <row r="5" customFormat="false" ht="19.5" hidden="true" customHeight="true" outlineLevel="0" collapsed="false"/>
    <row r="6" customFormat="false" ht="12.75" hidden="false" customHeight="true" outlineLevel="0" collapsed="false">
      <c r="J6" s="36"/>
    </row>
    <row r="7" customFormat="false" ht="15" hidden="false" customHeight="false" outlineLevel="0" collapsed="false">
      <c r="J7" s="36"/>
    </row>
    <row r="8" customFormat="false" ht="11.25" hidden="false" customHeight="true" outlineLevel="0" collapsed="false">
      <c r="J8" s="36"/>
    </row>
    <row r="9" customFormat="false" ht="30" hidden="false" customHeight="true" outlineLevel="0" collapsed="false">
      <c r="E9" s="76" t="s">
        <v>932</v>
      </c>
      <c r="F9" s="76"/>
      <c r="G9" s="76"/>
      <c r="H9" s="76"/>
      <c r="I9" s="76"/>
      <c r="J9" s="36"/>
    </row>
    <row r="10" customFormat="false" ht="15" hidden="false" customHeight="true" outlineLevel="0" collapsed="false">
      <c r="E10" s="82" t="s">
        <v>85</v>
      </c>
      <c r="F10" s="82" t="s">
        <v>136</v>
      </c>
      <c r="G10" s="82" t="s">
        <v>800</v>
      </c>
      <c r="H10" s="82" t="s">
        <v>815</v>
      </c>
      <c r="I10" s="82" t="s">
        <v>817</v>
      </c>
      <c r="J10" s="36"/>
    </row>
    <row r="11" customFormat="false" ht="15" hidden="false" customHeight="false" outlineLevel="0" collapsed="false">
      <c r="E11" s="82"/>
      <c r="F11" s="82"/>
      <c r="G11" s="82"/>
      <c r="H11" s="82"/>
      <c r="I11" s="82"/>
      <c r="J11" s="36"/>
    </row>
    <row r="12" customFormat="false" ht="15" hidden="false" customHeight="false" outlineLevel="0" collapsed="false">
      <c r="E12" s="82"/>
      <c r="F12" s="82"/>
      <c r="G12" s="82"/>
      <c r="H12" s="82"/>
      <c r="I12" s="82"/>
      <c r="J12" s="36"/>
    </row>
    <row r="13" customFormat="false" ht="28.5" hidden="true" customHeight="true" outlineLevel="0" collapsed="false">
      <c r="E13" s="84"/>
      <c r="F13" s="365"/>
      <c r="G13" s="414"/>
      <c r="H13" s="508"/>
      <c r="I13" s="401"/>
      <c r="J13" s="36"/>
    </row>
    <row r="14" customFormat="false" ht="25.5" hidden="false" customHeight="true" outlineLevel="0" collapsed="false">
      <c r="E14" s="229"/>
      <c r="F14" s="375"/>
      <c r="G14" s="375"/>
      <c r="H14" s="375"/>
      <c r="I14" s="509" t="s">
        <v>578</v>
      </c>
      <c r="J14" s="36"/>
    </row>
  </sheetData>
  <sheetProtection sheet="true" objects="true" scenarios="true"/>
  <mergeCells count="6">
    <mergeCell ref="E9:I9"/>
    <mergeCell ref="E10:E12"/>
    <mergeCell ref="F10:F12"/>
    <mergeCell ref="G10:G12"/>
    <mergeCell ref="H10:H12"/>
    <mergeCell ref="I10:I12"/>
  </mergeCells>
  <dataValidations count="2">
    <dataValidation allowBlank="true" errorStyle="stop" operator="greaterThanOrEqual" showDropDown="false" showErrorMessage="true" showInputMessage="true" sqref="F13" type="whole">
      <formula1>0</formula1>
      <formula2>0</formula2>
    </dataValidation>
    <dataValidation allowBlank="true" errorStyle="stop" operator="greaterThanOrEqual" showDropDown="false" showErrorMessage="true" showInputMessage="true" sqref="G13:H13" type="decimal">
      <formula1>0</formula1>
      <formula2>0</formula2>
    </dataValidation>
  </dataValidations>
  <hyperlinks>
    <hyperlink ref="I14" location="'Shareholding Pattern'!F27" display="Click here to go back "/>
  </hyperlinks>
  <printOptions headings="false" gridLines="false" gridLinesSet="true" horizontalCentered="false" verticalCentered="false"/>
  <pageMargins left="0.7" right="0.7" top="0.75" bottom="0.75" header="0.511811023622047" footer="0.3"/>
  <pageSetup paperSize="1"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B8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customHeight="true" zeroHeight="false" outlineLevelRow="0" outlineLevelCol="0"/>
  <sheetData>
    <row r="1" customFormat="false" ht="15" hidden="false" customHeight="false" outlineLevel="0" collapsed="false">
      <c r="B1" s="442"/>
    </row>
    <row r="2" customFormat="false" ht="15" hidden="false" customHeight="false" outlineLevel="0" collapsed="false">
      <c r="B2" s="442"/>
    </row>
    <row r="3" customFormat="false" ht="15" hidden="false" customHeight="false" outlineLevel="0" collapsed="false">
      <c r="B3" s="442"/>
    </row>
    <row r="4" customFormat="false" ht="15" hidden="false" customHeight="false" outlineLevel="0" collapsed="false">
      <c r="B4" s="442"/>
    </row>
    <row r="5" customFormat="false" ht="15" hidden="false" customHeight="false" outlineLevel="0" collapsed="false">
      <c r="B5" s="442"/>
    </row>
    <row r="6" customFormat="false" ht="15" hidden="false" customHeight="false" outlineLevel="0" collapsed="false">
      <c r="B6" s="442"/>
    </row>
    <row r="7" customFormat="false" ht="15" hidden="false" customHeight="false" outlineLevel="0" collapsed="false">
      <c r="B7" s="442"/>
    </row>
    <row r="8" customFormat="false" ht="15" hidden="false" customHeight="false" outlineLevel="0" collapsed="false">
      <c r="B8" s="442"/>
    </row>
    <row r="9" customFormat="false" ht="15" hidden="false" customHeight="false" outlineLevel="0" collapsed="false">
      <c r="B9" s="442"/>
    </row>
    <row r="10" customFormat="false" ht="15" hidden="false" customHeight="false" outlineLevel="0" collapsed="false">
      <c r="B10" s="442"/>
    </row>
    <row r="11" customFormat="false" ht="15" hidden="false" customHeight="false" outlineLevel="0" collapsed="false">
      <c r="B11" s="442"/>
    </row>
    <row r="12" customFormat="false" ht="15" hidden="false" customHeight="false" outlineLevel="0" collapsed="false">
      <c r="B12" s="442"/>
    </row>
    <row r="13" customFormat="false" ht="15" hidden="false" customHeight="false" outlineLevel="0" collapsed="false">
      <c r="B13" s="442"/>
    </row>
    <row r="14" customFormat="false" ht="15" hidden="false" customHeight="false" outlineLevel="0" collapsed="false">
      <c r="B14" s="442"/>
    </row>
    <row r="15" customFormat="false" ht="15" hidden="false" customHeight="false" outlineLevel="0" collapsed="false">
      <c r="B15" s="442"/>
    </row>
    <row r="16" customFormat="false" ht="15" hidden="false" customHeight="false" outlineLevel="0" collapsed="false">
      <c r="B16" s="442"/>
    </row>
    <row r="17" customFormat="false" ht="15" hidden="false" customHeight="false" outlineLevel="0" collapsed="false">
      <c r="B17" s="442"/>
    </row>
    <row r="18" customFormat="false" ht="15" hidden="false" customHeight="false" outlineLevel="0" collapsed="false">
      <c r="B18" s="442"/>
    </row>
    <row r="19" customFormat="false" ht="15" hidden="false" customHeight="false" outlineLevel="0" collapsed="false">
      <c r="B19" s="442"/>
    </row>
    <row r="20" customFormat="false" ht="15" hidden="false" customHeight="false" outlineLevel="0" collapsed="false">
      <c r="B20" s="442"/>
    </row>
    <row r="21" customFormat="false" ht="15" hidden="false" customHeight="false" outlineLevel="0" collapsed="false">
      <c r="B21" s="442"/>
    </row>
    <row r="22" customFormat="false" ht="15" hidden="false" customHeight="false" outlineLevel="0" collapsed="false">
      <c r="B22" s="442"/>
    </row>
    <row r="23" customFormat="false" ht="15" hidden="false" customHeight="false" outlineLevel="0" collapsed="false">
      <c r="B23" s="442"/>
    </row>
    <row r="24" customFormat="false" ht="15" hidden="false" customHeight="false" outlineLevel="0" collapsed="false">
      <c r="B24" s="442"/>
    </row>
    <row r="25" customFormat="false" ht="15" hidden="false" customHeight="false" outlineLevel="0" collapsed="false">
      <c r="B25" s="442"/>
    </row>
    <row r="26" customFormat="false" ht="15" hidden="false" customHeight="false" outlineLevel="0" collapsed="false">
      <c r="B26" s="442"/>
    </row>
    <row r="27" customFormat="false" ht="15" hidden="false" customHeight="false" outlineLevel="0" collapsed="false">
      <c r="B27" s="442"/>
    </row>
    <row r="28" customFormat="false" ht="15" hidden="false" customHeight="false" outlineLevel="0" collapsed="false">
      <c r="B28" s="442"/>
    </row>
    <row r="29" customFormat="false" ht="15" hidden="false" customHeight="false" outlineLevel="0" collapsed="false">
      <c r="B29" s="442"/>
    </row>
    <row r="30" customFormat="false" ht="15" hidden="false" customHeight="false" outlineLevel="0" collapsed="false">
      <c r="B30" s="442"/>
    </row>
    <row r="31" customFormat="false" ht="15" hidden="false" customHeight="false" outlineLevel="0" collapsed="false">
      <c r="B31" s="442"/>
    </row>
    <row r="32" customFormat="false" ht="15" hidden="false" customHeight="false" outlineLevel="0" collapsed="false">
      <c r="B32" s="442"/>
    </row>
    <row r="33" customFormat="false" ht="15" hidden="false" customHeight="false" outlineLevel="0" collapsed="false">
      <c r="B33" s="442"/>
    </row>
    <row r="34" customFormat="false" ht="15" hidden="false" customHeight="false" outlineLevel="0" collapsed="false">
      <c r="B34" s="442"/>
    </row>
    <row r="35" customFormat="false" ht="15" hidden="false" customHeight="false" outlineLevel="0" collapsed="false">
      <c r="B35" s="442"/>
    </row>
    <row r="36" customFormat="false" ht="15" hidden="false" customHeight="false" outlineLevel="0" collapsed="false">
      <c r="B36" s="442"/>
    </row>
    <row r="37" customFormat="false" ht="15" hidden="false" customHeight="false" outlineLevel="0" collapsed="false">
      <c r="B37" s="442"/>
    </row>
    <row r="38" customFormat="false" ht="15" hidden="false" customHeight="false" outlineLevel="0" collapsed="false">
      <c r="B38" s="442"/>
    </row>
    <row r="39" customFormat="false" ht="15" hidden="false" customHeight="false" outlineLevel="0" collapsed="false">
      <c r="B39" s="442"/>
    </row>
    <row r="40" customFormat="false" ht="15" hidden="false" customHeight="false" outlineLevel="0" collapsed="false">
      <c r="B40" s="442"/>
    </row>
    <row r="41" customFormat="false" ht="15" hidden="false" customHeight="false" outlineLevel="0" collapsed="false">
      <c r="B41" s="442"/>
    </row>
    <row r="42" customFormat="false" ht="15" hidden="false" customHeight="false" outlineLevel="0" collapsed="false">
      <c r="B42" s="442"/>
    </row>
    <row r="43" customFormat="false" ht="15" hidden="false" customHeight="false" outlineLevel="0" collapsed="false">
      <c r="B43" s="442"/>
    </row>
    <row r="44" customFormat="false" ht="15" hidden="false" customHeight="false" outlineLevel="0" collapsed="false">
      <c r="B44" s="442"/>
    </row>
    <row r="45" customFormat="false" ht="15" hidden="false" customHeight="false" outlineLevel="0" collapsed="false">
      <c r="B45" s="442"/>
    </row>
    <row r="46" customFormat="false" ht="15" hidden="false" customHeight="false" outlineLevel="0" collapsed="false">
      <c r="B46" s="442"/>
    </row>
    <row r="47" customFormat="false" ht="15" hidden="false" customHeight="false" outlineLevel="0" collapsed="false">
      <c r="B47" s="442"/>
    </row>
    <row r="48" customFormat="false" ht="15" hidden="false" customHeight="false" outlineLevel="0" collapsed="false">
      <c r="B48" s="442"/>
    </row>
    <row r="49" customFormat="false" ht="15" hidden="false" customHeight="false" outlineLevel="0" collapsed="false">
      <c r="B49" s="442"/>
    </row>
    <row r="50" customFormat="false" ht="15" hidden="false" customHeight="false" outlineLevel="0" collapsed="false">
      <c r="B50" s="442"/>
    </row>
    <row r="51" customFormat="false" ht="15" hidden="false" customHeight="false" outlineLevel="0" collapsed="false">
      <c r="B51" s="442"/>
    </row>
    <row r="52" customFormat="false" ht="15" hidden="false" customHeight="false" outlineLevel="0" collapsed="false">
      <c r="B52" s="442"/>
    </row>
    <row r="53" customFormat="false" ht="15" hidden="false" customHeight="false" outlineLevel="0" collapsed="false">
      <c r="B53" s="442"/>
    </row>
    <row r="54" customFormat="false" ht="15" hidden="false" customHeight="false" outlineLevel="0" collapsed="false">
      <c r="B54" s="442"/>
    </row>
    <row r="55" customFormat="false" ht="15" hidden="false" customHeight="false" outlineLevel="0" collapsed="false">
      <c r="B55" s="442"/>
    </row>
    <row r="56" customFormat="false" ht="15" hidden="false" customHeight="false" outlineLevel="0" collapsed="false">
      <c r="B56" s="442"/>
    </row>
    <row r="57" customFormat="false" ht="15" hidden="false" customHeight="false" outlineLevel="0" collapsed="false">
      <c r="B57" s="442"/>
    </row>
    <row r="58" customFormat="false" ht="15" hidden="false" customHeight="false" outlineLevel="0" collapsed="false">
      <c r="B58" s="442"/>
    </row>
    <row r="59" customFormat="false" ht="15" hidden="false" customHeight="false" outlineLevel="0" collapsed="false">
      <c r="B59" s="442"/>
    </row>
    <row r="60" customFormat="false" ht="15" hidden="false" customHeight="false" outlineLevel="0" collapsed="false">
      <c r="B60" s="442"/>
    </row>
    <row r="61" customFormat="false" ht="15" hidden="false" customHeight="false" outlineLevel="0" collapsed="false">
      <c r="B61" s="442"/>
    </row>
    <row r="62" customFormat="false" ht="15" hidden="false" customHeight="false" outlineLevel="0" collapsed="false">
      <c r="B62" s="442"/>
    </row>
    <row r="63" customFormat="false" ht="15" hidden="false" customHeight="false" outlineLevel="0" collapsed="false">
      <c r="B63" s="442"/>
    </row>
    <row r="64" customFormat="false" ht="15" hidden="false" customHeight="false" outlineLevel="0" collapsed="false">
      <c r="B64" s="442"/>
    </row>
    <row r="65" customFormat="false" ht="15" hidden="false" customHeight="false" outlineLevel="0" collapsed="false">
      <c r="B65" s="442"/>
    </row>
    <row r="66" customFormat="false" ht="15" hidden="false" customHeight="false" outlineLevel="0" collapsed="false">
      <c r="B66" s="442"/>
    </row>
    <row r="67" customFormat="false" ht="15" hidden="false" customHeight="false" outlineLevel="0" collapsed="false">
      <c r="B67" s="442"/>
    </row>
    <row r="68" customFormat="false" ht="15" hidden="false" customHeight="false" outlineLevel="0" collapsed="false">
      <c r="B68" s="442"/>
    </row>
    <row r="69" customFormat="false" ht="15" hidden="false" customHeight="false" outlineLevel="0" collapsed="false">
      <c r="B69" s="442"/>
    </row>
    <row r="70" customFormat="false" ht="15" hidden="false" customHeight="false" outlineLevel="0" collapsed="false">
      <c r="B70" s="442"/>
    </row>
    <row r="71" customFormat="false" ht="15" hidden="false" customHeight="false" outlineLevel="0" collapsed="false">
      <c r="B71" s="442"/>
    </row>
    <row r="72" customFormat="false" ht="15" hidden="false" customHeight="false" outlineLevel="0" collapsed="false">
      <c r="B72" s="442"/>
    </row>
    <row r="73" customFormat="false" ht="15" hidden="false" customHeight="false" outlineLevel="0" collapsed="false">
      <c r="B73" s="442"/>
    </row>
    <row r="74" customFormat="false" ht="15" hidden="false" customHeight="false" outlineLevel="0" collapsed="false">
      <c r="B74" s="442"/>
    </row>
    <row r="75" customFormat="false" ht="15" hidden="false" customHeight="false" outlineLevel="0" collapsed="false">
      <c r="B75" s="442"/>
    </row>
    <row r="76" customFormat="false" ht="15" hidden="false" customHeight="false" outlineLevel="0" collapsed="false">
      <c r="B76" s="442"/>
    </row>
    <row r="77" customFormat="false" ht="15" hidden="false" customHeight="false" outlineLevel="0" collapsed="false">
      <c r="B77" s="442"/>
    </row>
    <row r="78" customFormat="false" ht="15" hidden="false" customHeight="false" outlineLevel="0" collapsed="false">
      <c r="B78" s="442"/>
    </row>
    <row r="79" customFormat="false" ht="15" hidden="false" customHeight="false" outlineLevel="0" collapsed="false">
      <c r="B79" s="442"/>
    </row>
    <row r="80" customFormat="false" ht="15" hidden="false" customHeight="false" outlineLevel="0" collapsed="false">
      <c r="B80" s="442"/>
    </row>
    <row r="81" customFormat="false" ht="15" hidden="false" customHeight="false" outlineLevel="0" collapsed="false">
      <c r="B81" s="442"/>
    </row>
  </sheetData>
  <sheetProtection sheet="true" password="f884" objects="true" scenarios="true"/>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D1:I14"/>
  <sheetViews>
    <sheetView showFormulas="false" showGridLines="false" showRowColHeaders="true" showZeros="true" rightToLeft="false" tabSelected="false" showOutlineSymbols="true" defaultGridColor="true" view="normal" topLeftCell="C6" colorId="64" zoomScale="100" zoomScaleNormal="100" zoomScalePageLayoutView="100" workbookViewId="0">
      <selection pane="topLeft" activeCell="H14" activeCellId="0" sqref="H14"/>
    </sheetView>
  </sheetViews>
  <sheetFormatPr defaultColWidth="9.1484375" defaultRowHeight="15" customHeight="true" zeroHeight="false" outlineLevelRow="0" outlineLevelCol="0"/>
  <cols>
    <col collapsed="false" customWidth="true" hidden="true" outlineLevel="0" max="2" min="1" style="0" width="2.71"/>
    <col collapsed="false" customWidth="true" hidden="false" outlineLevel="0" max="3" min="3" style="0" width="2.71"/>
    <col collapsed="false" customWidth="true" hidden="false" outlineLevel="0" max="4" min="4" style="0" width="7.15"/>
    <col collapsed="false" customWidth="true" hidden="false" outlineLevel="0" max="5" min="5" style="391" width="35.71"/>
    <col collapsed="false" customWidth="true" hidden="false" outlineLevel="0" max="6" min="6" style="0" width="35.71"/>
    <col collapsed="false" customWidth="true" hidden="false" outlineLevel="0" max="7" min="7" style="0" width="17.29"/>
    <col collapsed="false" customWidth="true" hidden="false" outlineLevel="0" max="8" min="8" style="0" width="14.57"/>
    <col collapsed="false" customWidth="true" hidden="false" outlineLevel="0" max="9" min="9" style="0" width="2.71"/>
    <col collapsed="false" customWidth="false" hidden="true" outlineLevel="0" max="16384" min="10" style="0" width="9.14"/>
  </cols>
  <sheetData>
    <row r="1" customFormat="false" ht="15" hidden="true" customHeight="false" outlineLevel="0" collapsed="false">
      <c r="I1" s="0" t="n">
        <v>0</v>
      </c>
    </row>
    <row r="2" customFormat="false" ht="15" hidden="true" customHeight="false" outlineLevel="0" collapsed="false"/>
    <row r="3" customFormat="false" ht="15" hidden="true" customHeight="false" outlineLevel="0" collapsed="false"/>
    <row r="4" customFormat="false" ht="15" hidden="true" customHeight="false" outlineLevel="0" collapsed="false"/>
    <row r="5" customFormat="false" ht="15" hidden="true" customHeight="false" outlineLevel="0" collapsed="false"/>
    <row r="9" customFormat="false" ht="30" hidden="false" customHeight="true" outlineLevel="0" collapsed="false">
      <c r="D9" s="510" t="s">
        <v>465</v>
      </c>
      <c r="E9" s="510"/>
      <c r="F9" s="510"/>
      <c r="G9" s="510"/>
      <c r="H9" s="510"/>
    </row>
    <row r="10" customFormat="false" ht="15" hidden="false" customHeight="true" outlineLevel="0" collapsed="false">
      <c r="D10" s="82" t="s">
        <v>85</v>
      </c>
      <c r="E10" s="82" t="s">
        <v>807</v>
      </c>
      <c r="F10" s="82" t="s">
        <v>809</v>
      </c>
      <c r="G10" s="82" t="s">
        <v>810</v>
      </c>
      <c r="H10" s="82" t="s">
        <v>813</v>
      </c>
    </row>
    <row r="11" customFormat="false" ht="15" hidden="false" customHeight="false" outlineLevel="0" collapsed="false">
      <c r="D11" s="82"/>
      <c r="E11" s="82"/>
      <c r="F11" s="82"/>
      <c r="G11" s="82"/>
      <c r="H11" s="82"/>
    </row>
    <row r="12" customFormat="false" ht="15" hidden="false" customHeight="false" outlineLevel="0" collapsed="false">
      <c r="D12" s="82"/>
      <c r="E12" s="82"/>
      <c r="F12" s="82"/>
      <c r="G12" s="82"/>
      <c r="H12" s="82"/>
    </row>
    <row r="13" customFormat="false" ht="15" hidden="true" customHeight="false" outlineLevel="0" collapsed="false">
      <c r="D13" s="511"/>
      <c r="E13" s="363"/>
      <c r="F13" s="363"/>
      <c r="G13" s="512"/>
      <c r="H13" s="513"/>
    </row>
    <row r="14" customFormat="false" ht="24.75" hidden="false" customHeight="true" outlineLevel="0" collapsed="false">
      <c r="D14" s="382"/>
      <c r="E14" s="403"/>
      <c r="F14" s="375"/>
      <c r="G14" s="375"/>
      <c r="H14" s="509" t="s">
        <v>933</v>
      </c>
    </row>
  </sheetData>
  <sheetProtection sheet="true" objects="true" scenarios="true"/>
  <mergeCells count="6">
    <mergeCell ref="D9:H9"/>
    <mergeCell ref="D10:D12"/>
    <mergeCell ref="E10:E12"/>
    <mergeCell ref="F10:F12"/>
    <mergeCell ref="G10:G12"/>
    <mergeCell ref="H10:H12"/>
  </mergeCells>
  <dataValidations count="2">
    <dataValidation allowBlank="true" errorStyle="stop" operator="greaterThanOrEqual" showDropDown="false" showErrorMessage="true" showInputMessage="true" sqref="G13" type="whole">
      <formula1>0</formula1>
      <formula2>0</formula2>
    </dataValidation>
    <dataValidation allowBlank="true" errorStyle="stop" operator="greaterThanOrEqual" showDropDown="false" showErrorMessage="true" showInputMessage="true" sqref="H13" type="decimal">
      <formula1>0</formula1>
      <formula2>0</formula2>
    </dataValidation>
  </dataValidations>
  <hyperlinks>
    <hyperlink ref="H14" location="'Shareholding Pattern'!F72" display="Cick here to go back"/>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E1:AC15"/>
  <sheetViews>
    <sheetView showFormulas="false" showGridLines="false" showRowColHeaders="true" showZeros="true" rightToLeft="false" tabSelected="false" showOutlineSymbols="true" defaultGridColor="true" view="normal" topLeftCell="D6" colorId="64" zoomScale="100" zoomScaleNormal="100" zoomScalePageLayoutView="100" workbookViewId="0">
      <selection pane="topLeft" activeCell="I14" activeCellId="0" sqref="I14"/>
    </sheetView>
  </sheetViews>
  <sheetFormatPr defaultColWidth="9.1484375" defaultRowHeight="15" customHeight="true" zeroHeight="false" outlineLevelRow="0" outlineLevelCol="0"/>
  <cols>
    <col collapsed="false" customWidth="true" hidden="true" outlineLevel="0" max="3" min="1" style="0" width="2.71"/>
    <col collapsed="false" customWidth="true" hidden="false" outlineLevel="0" max="4" min="4" style="0" width="2.71"/>
    <col collapsed="false" customWidth="true" hidden="false" outlineLevel="0" max="5" min="5" style="391" width="7.15"/>
    <col collapsed="false" customWidth="true" hidden="false" outlineLevel="0" max="6" min="6" style="0" width="33.14"/>
    <col collapsed="false" customWidth="true" hidden="false" outlineLevel="0" max="7" min="7" style="0" width="26.29"/>
    <col collapsed="false" customWidth="true" hidden="false" outlineLevel="0" max="8" min="8" style="0" width="14.57"/>
    <col collapsed="false" customWidth="true" hidden="false" outlineLevel="0" max="9" min="9" style="0" width="22.57"/>
    <col collapsed="false" customWidth="true" hidden="false" outlineLevel="0" max="10" min="10" style="0" width="2.71"/>
    <col collapsed="false" customWidth="false" hidden="true" outlineLevel="0" max="16383" min="11" style="0" width="9.14"/>
    <col collapsed="false" customWidth="true" hidden="true" outlineLevel="0" max="16384" min="16384" style="0" width="3.15"/>
  </cols>
  <sheetData>
    <row r="1" customFormat="false" ht="15" hidden="true" customHeight="false" outlineLevel="0" collapsed="false">
      <c r="I1" s="0" t="n">
        <v>1</v>
      </c>
    </row>
    <row r="2" customFormat="false" ht="15" hidden="true" customHeight="false" outlineLevel="0" collapsed="false"/>
    <row r="3" customFormat="false" ht="15" hidden="true" customHeight="false" outlineLevel="0" collapsed="false"/>
    <row r="4" customFormat="false" ht="15" hidden="true" customHeight="false" outlineLevel="0" collapsed="false"/>
    <row r="5" customFormat="false" ht="15" hidden="true" customHeight="false" outlineLevel="0" collapsed="false"/>
    <row r="9" customFormat="false" ht="30" hidden="false" customHeight="true" outlineLevel="0" collapsed="false">
      <c r="E9" s="514" t="s">
        <v>466</v>
      </c>
      <c r="F9" s="514"/>
      <c r="G9" s="514"/>
      <c r="H9" s="514"/>
      <c r="I9" s="515"/>
    </row>
    <row r="10" customFormat="false" ht="15" hidden="false" customHeight="true" outlineLevel="0" collapsed="false">
      <c r="E10" s="82" t="s">
        <v>85</v>
      </c>
      <c r="F10" s="82" t="s">
        <v>136</v>
      </c>
      <c r="G10" s="82" t="s">
        <v>800</v>
      </c>
      <c r="H10" s="82" t="s">
        <v>803</v>
      </c>
      <c r="I10" s="516" t="s">
        <v>805</v>
      </c>
    </row>
    <row r="11" customFormat="false" ht="15" hidden="false" customHeight="false" outlineLevel="0" collapsed="false">
      <c r="E11" s="82"/>
      <c r="F11" s="82"/>
      <c r="G11" s="82"/>
      <c r="H11" s="82"/>
      <c r="I11" s="516"/>
    </row>
    <row r="12" customFormat="false" ht="15" hidden="false" customHeight="false" outlineLevel="0" collapsed="false">
      <c r="E12" s="82"/>
      <c r="F12" s="82"/>
      <c r="G12" s="82"/>
      <c r="H12" s="82"/>
      <c r="I12" s="516"/>
    </row>
    <row r="13" customFormat="false" ht="15" hidden="true" customHeight="false" outlineLevel="0" collapsed="false">
      <c r="E13" s="84"/>
      <c r="F13" s="365"/>
      <c r="G13" s="512"/>
      <c r="H13" s="512"/>
      <c r="I13" s="517"/>
    </row>
    <row r="14" customFormat="false" ht="24.75" hidden="false" customHeight="true" outlineLevel="0" collapsed="false">
      <c r="E14" s="382"/>
      <c r="F14" s="375"/>
      <c r="G14" s="375"/>
      <c r="H14" s="375"/>
      <c r="I14" s="509" t="s">
        <v>509</v>
      </c>
    </row>
    <row r="15" customFormat="false" ht="24.75" hidden="false" customHeight="true" outlineLevel="0" collapsed="false">
      <c r="E15" s="84" t="n">
        <v>1</v>
      </c>
      <c r="F15" s="366" t="n">
        <v>95</v>
      </c>
      <c r="G15" s="518" t="n">
        <v>112000</v>
      </c>
      <c r="H15" s="518"/>
      <c r="I15" s="517"/>
      <c r="J15" s="84"/>
      <c r="K15" s="365"/>
      <c r="L15" s="512"/>
      <c r="M15" s="512"/>
      <c r="N15" s="517"/>
      <c r="O15" s="84"/>
      <c r="P15" s="365"/>
      <c r="Q15" s="512"/>
      <c r="R15" s="512"/>
      <c r="S15" s="517"/>
      <c r="T15" s="84"/>
      <c r="U15" s="365"/>
      <c r="V15" s="512"/>
      <c r="W15" s="512"/>
      <c r="X15" s="517"/>
      <c r="Y15" s="84"/>
      <c r="Z15" s="365"/>
      <c r="AA15" s="512"/>
      <c r="AB15" s="512"/>
      <c r="AC15" s="517"/>
    </row>
  </sheetData>
  <sheetProtection sheet="true" password="f884" objects="true" scenarios="true"/>
  <mergeCells count="6">
    <mergeCell ref="E9:H9"/>
    <mergeCell ref="E10:E12"/>
    <mergeCell ref="F10:F12"/>
    <mergeCell ref="G10:G12"/>
    <mergeCell ref="H10:H12"/>
    <mergeCell ref="I10:I12"/>
  </mergeCells>
  <dataValidations count="1">
    <dataValidation allowBlank="true" errorStyle="stop" operator="greaterThanOrEqual" showDropDown="false" showErrorMessage="true" showInputMessage="true" sqref="F13:H13 F15:H15 K15:M15 P15:R15 U15:W15 Z15:AB15" type="whole">
      <formula1>0</formula1>
      <formula2>0</formula2>
    </dataValidation>
  </dataValidations>
  <hyperlinks>
    <hyperlink ref="I14" location="'Shareholding Pattern'!F73" display="Click here to go back"/>
  </hyperlinks>
  <printOptions headings="false" gridLines="false" gridLinesSet="true" horizontalCentered="false" verticalCentered="false"/>
  <pageMargins left="0.7" right="0.7" top="0.75" bottom="0.75" header="0.511811023622047" footer="0.3"/>
  <pageSetup paperSize="9" scale="100" fitToWidth="1" fitToHeight="1" pageOrder="downThenOver" orientation="portrait" blackAndWhite="false" draft="false" cellComments="none" horizontalDpi="300" verticalDpi="300" copies="1"/>
  <headerFooter differentFirst="false" differentOddEven="false">
    <oddHeader/>
    <oddFooter>&amp;L&amp;"Arial,Regular"&amp;8&amp;K8585ff INTERNAL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1001" r:id="rId3" name="Button 1">
              <controlPr defaultSize="0" print="false" autoFill="0" autoPict="0" macro="Module2.opentextblock">
                <anchor moveWithCells="true" sizeWithCells="false">
                  <from>
                    <xdr:col>8</xdr:col>
                    <xdr:colOff>53280</xdr:colOff>
                    <xdr:row>14</xdr:row>
                    <xdr:rowOff>53280</xdr:rowOff>
                  </from>
                  <to>
                    <xdr:col>9</xdr:col>
                    <xdr:colOff>-440280</xdr:colOff>
                    <xdr:row>15</xdr:row>
                    <xdr:rowOff>-101160</xdr:rowOff>
                  </to>
                </anchor>
              </controlPr>
            </control>
          </mc:Choice>
        </mc:AlternateContent>
      </controls>
    </mc:Choice>
  </mc:AlternateContent>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Template/>
  <TotalTime>0</TotalTime>
  <Application>LibreOffice/25.2.7.2$Windows_X86_64 LibreOffice_project/5cbfd1ab6520636bb5f7b99185aa69bd7456825d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2015-12-16T12:56:50Z</dcterms:created>
  <dc:creator>malav</dc:creator>
  <dc:description/>
  <cp:keywords>INTERNAL</cp:keywords>
  <dc:language>en-IN</dc:language>
  <cp:lastModifiedBy>Anup</cp:lastModifiedBy>
  <cp:lastPrinted>2016-09-08T06:44:45Z</cp:lastPrinted>
  <dcterms:modified xsi:type="dcterms:W3CDTF">2025-10-11T10:10:49Z</dcterms:modified>
  <cp:revision>0</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INTERNAL</vt:lpwstr>
  </property>
  <property fmtid="{D5CDD505-2E9C-101B-9397-08002B2CF9AE}" pid="3" name="KID">
    <vt:lpwstr>D45D64C374F4638779999990587501</vt:lpwstr>
  </property>
  <property fmtid="{D5CDD505-2E9C-101B-9397-08002B2CF9AE}" pid="4" name="Rules">
    <vt:lpwstr/>
  </property>
  <property fmtid="{D5CDD505-2E9C-101B-9397-08002B2CF9AE}" pid="5" name="WorkbookGuid">
    <vt:lpwstr>453d65e9-b093-4875-948b-4ddf8b5dd178</vt:lpwstr>
  </property>
</Properties>
</file>